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75" documentId="120_S{2AC9BD13-BADA-5192-A53E-5A8FF88502F6}" xr6:coauthVersionLast="47" xr6:coauthVersionMax="47" xr10:uidLastSave="{B977112A-20A2-418B-85FF-8BCC1269FE9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13" i="5"/>
  <c r="L14" i="5"/>
  <c r="L15" i="5"/>
  <c r="L16" i="5"/>
  <c r="L17" i="5"/>
  <c r="L18" i="5"/>
  <c r="L19" i="5"/>
  <c r="L20" i="5"/>
  <c r="L21" i="5"/>
  <c r="J13" i="5"/>
  <c r="J14" i="5"/>
  <c r="J15" i="5"/>
  <c r="J16" i="5"/>
  <c r="J17" i="5"/>
  <c r="J18" i="5"/>
  <c r="J19" i="5"/>
  <c r="J20" i="5"/>
  <c r="J21" i="5"/>
  <c r="I13" i="5"/>
  <c r="I14" i="5"/>
  <c r="I15" i="5"/>
  <c r="I16" i="5"/>
  <c r="I17" i="5"/>
  <c r="I18" i="5"/>
  <c r="I19" i="5"/>
  <c r="I20" i="5"/>
  <c r="I21" i="5"/>
  <c r="B13" i="5"/>
  <c r="B14" i="5"/>
  <c r="B15" i="5"/>
  <c r="B16" i="5"/>
  <c r="B17" i="5"/>
  <c r="B18" i="5"/>
  <c r="B19" i="5"/>
  <c r="B20" i="5"/>
  <c r="B21" i="5"/>
  <c r="G13" i="5"/>
  <c r="G14" i="5"/>
  <c r="G15" i="5"/>
  <c r="G16" i="5"/>
  <c r="G17" i="5"/>
  <c r="G18" i="5"/>
  <c r="G19" i="5"/>
  <c r="G20" i="5"/>
  <c r="G21"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L11" i="5"/>
  <c r="L12" i="5"/>
  <c r="J6" i="5"/>
  <c r="J7" i="5"/>
  <c r="J8" i="5"/>
  <c r="J9" i="5"/>
  <c r="J10" i="5"/>
  <c r="J11" i="5"/>
  <c r="J12" i="5"/>
  <c r="I6" i="5"/>
  <c r="I7" i="5"/>
  <c r="I8" i="5"/>
  <c r="I9" i="5"/>
  <c r="I10" i="5"/>
  <c r="I11" i="5"/>
  <c r="I12" i="5"/>
  <c r="B7" i="5"/>
  <c r="B8" i="5"/>
  <c r="B9" i="5"/>
  <c r="B10" i="5"/>
  <c r="B11" i="5"/>
  <c r="B12" i="5"/>
  <c r="G6" i="5"/>
  <c r="G7" i="5"/>
  <c r="G8" i="5"/>
  <c r="G9" i="5"/>
  <c r="G10" i="5"/>
  <c r="G11" i="5"/>
  <c r="G1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<sst xmlns="http://schemas.openxmlformats.org/spreadsheetml/2006/main" count="181588" uniqueCount="39208">
  <si>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</si>
  <si>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</si>
  <si>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</si>
  <si>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</si>
  <si>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</si>
  <si>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</si>
  <si>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</si>
  <si>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</si>
  <si>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</si>
  <si>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</si>
  <si>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</si>
  <si>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</si>
  <si>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</si>
  <si>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</si>
  <si>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</si>
  <si>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</si>
  <si>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</si>
  <si>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</si>
  <si>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</si>
  <si>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</si>
  <si>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</si>
  <si>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</si>
  <si>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</si>
  <si>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</si>
  <si>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</si>
  <si>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</si>
  <si>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</si>
  <si>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</si>
  <si>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</si>
  <si>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</si>
  <si>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</si>
  <si>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</si>
  <si>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</si>
  <si>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</si>
  <si>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</si>
  <si>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</si>
  <si>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</si>
  <si>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</si>
  <si>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</si>
  <si>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</si>
  <si>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</si>
  <si>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</si>
  <si>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</si>
  <si>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</si>
  <si>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</si>
  <si>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</si>
  <si>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</si>
  <si>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</si>
  <si>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</si>
  <si>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</si>
  <si>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</si>
  <si>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</si>
  <si>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</si>
  <si>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</si>
  <si>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</si>
  <si>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</si>
  <si>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</si>
  <si>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</si>
  <si>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</si>
  <si>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</si>
  <si>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</si>
  <si>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</si>
  <si>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</si>
  <si>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</si>
  <si>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</si>
  <si>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</si>
  <si>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</si>
  <si>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</si>
  <si>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</si>
  <si>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</si>
  <si>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</si>
  <si>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</si>
  <si>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</si>
  <si>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</si>
  <si>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</si>
  <si>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</si>
  <si>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</si>
  <si>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</si>
  <si>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</si>
  <si>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</si>
  <si>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</si>
  <si>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</si>
  <si>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</si>
  <si>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</si>
  <si>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</si>
  <si>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</si>
  <si>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</si>
  <si>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</si>
  <si>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</si>
  <si>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</si>
  <si>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</si>
  <si>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</si>
  <si>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</si>
  <si>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</si>
  <si>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</si>
  <si>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</si>
  <si>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</si>
  <si>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</si>
  <si>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</si>
  <si>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</si>
  <si>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</si>
  <si>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</si>
  <si>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</si>
  <si>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</si>
  <si>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</si>
  <si>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</si>
  <si>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</si>
  <si>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</si>
  <si>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</si>
  <si>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</si>
  <si>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</si>
  <si>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</si>
  <si>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</si>
  <si>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</si>
  <si>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</si>
  <si>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</si>
  <si>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</si>
  <si>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</si>
  <si>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</si>
  <si>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</si>
  <si>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</si>
  <si>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</si>
  <si>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</si>
  <si>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</si>
  <si>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</si>
  <si>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</si>
  <si>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</si>
  <si>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</si>
  <si>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</si>
  <si>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</si>
  <si>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</si>
  <si>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</si>
  <si>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</si>
  <si>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</si>
  <si>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</si>
  <si>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</si>
  <si>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</si>
  <si>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</si>
  <si>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</si>
  <si>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</si>
  <si>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</si>
  <si>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</si>
  <si>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</si>
  <si>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</si>
  <si>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</si>
  <si>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</si>
  <si>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</si>
  <si>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</si>
  <si>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</si>
  <si>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</si>
  <si>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</si>
  <si>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</si>
  <si>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</si>
  <si>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</si>
  <si>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</si>
  <si>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</si>
  <si>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</si>
  <si>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</si>
  <si>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</si>
  <si>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</si>
  <si>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</si>
  <si>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</si>
  <si>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</si>
  <si>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</si>
  <si>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</si>
  <si>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</si>
  <si>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</si>
  <si>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</si>
  <si>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</si>
  <si>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</si>
  <si>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</si>
  <si>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</si>
  <si>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</si>
  <si>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</si>
  <si>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</si>
  <si>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</si>
  <si>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</si>
  <si>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</si>
  <si>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</si>
  <si>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</si>
  <si>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</si>
  <si>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</si>
  <si>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</si>
  <si>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</si>
  <si>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</si>
  <si>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</si>
  <si>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</si>
  <si>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</si>
  <si>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</si>
  <si>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</si>
  <si>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</si>
  <si>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</si>
  <si>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</si>
  <si>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</si>
  <si>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</si>
  <si>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</si>
  <si>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</si>
  <si>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</si>
  <si>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</si>
  <si>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</si>
  <si>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</si>
  <si>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</si>
  <si>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</si>
  <si>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</si>
  <si>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</si>
  <si>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</si>
  <si>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</si>
  <si>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</si>
  <si>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</si>
  <si>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</si>
  <si>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</si>
  <si>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</si>
  <si>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</si>
  <si>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</si>
  <si>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</si>
  <si>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</si>
  <si>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</si>
  <si>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</si>
  <si>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</si>
  <si>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</si>
  <si>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</si>
  <si>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</si>
  <si>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</si>
  <si>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</si>
  <si>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</si>
  <si>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</si>
  <si>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</si>
  <si>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</si>
  <si>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</si>
  <si>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</si>
  <si>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</si>
  <si>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</si>
  <si>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</si>
  <si>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</si>
  <si>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</si>
  <si>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</si>
  <si>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</si>
  <si>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</si>
  <si>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</si>
  <si>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</si>
  <si>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</si>
  <si>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</si>
  <si>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</si>
  <si>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</si>
  <si>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</si>
  <si>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</si>
  <si>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</si>
  <si>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</si>
  <si>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</si>
  <si>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</si>
  <si>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</si>
  <si>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</si>
  <si>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</si>
  <si>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</si>
  <si>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</si>
  <si>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</si>
  <si>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</si>
  <si>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</si>
  <si>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</si>
  <si>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</si>
  <si>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</si>
  <si>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</si>
  <si>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</si>
  <si>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</si>
  <si>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</si>
  <si>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</si>
  <si>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</si>
  <si>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</si>
  <si>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</si>
  <si>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</si>
  <si>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</si>
  <si>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</si>
  <si>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</si>
  <si>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</si>
  <si>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</si>
  <si>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</si>
  <si>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</si>
  <si>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</si>
  <si>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</si>
  <si>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</si>
  <si>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</si>
  <si>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</si>
  <si>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</si>
  <si>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</si>
  <si>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</si>
  <si>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</si>
  <si>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</si>
  <si>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</si>
  <si>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</si>
  <si>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</si>
  <si>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</si>
  <si>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</si>
  <si>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</si>
  <si>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</si>
  <si>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</si>
  <si>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</si>
  <si>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</si>
  <si>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</si>
  <si>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</si>
  <si>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</si>
  <si>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</si>
  <si>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</si>
  <si>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</si>
  <si>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</si>
  <si>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</si>
  <si>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</si>
  <si>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</si>
  <si>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</si>
  <si>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</si>
  <si>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</si>
  <si>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</si>
  <si>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</si>
  <si>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</si>
  <si>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</si>
  <si>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</si>
  <si>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</si>
  <si>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</si>
  <si>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</si>
  <si>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</si>
  <si>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</si>
  <si>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</si>
  <si>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</si>
  <si>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</si>
  <si>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</si>
  <si>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</si>
  <si>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</si>
  <si>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</si>
  <si>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</si>
  <si>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</si>
  <si>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</si>
  <si>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</si>
  <si>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</si>
  <si>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</si>
  <si>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</si>
  <si>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</si>
  <si>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</si>
  <si>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</si>
  <si>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</si>
  <si>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</si>
  <si>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</si>
  <si>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</si>
  <si>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</si>
  <si>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</si>
  <si>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</si>
  <si>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</si>
  <si>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</si>
  <si>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</si>
  <si>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</si>
  <si>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</si>
  <si>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</si>
  <si>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</si>
  <si>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</si>
  <si>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</si>
  <si>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</si>
  <si>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</si>
  <si>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</si>
  <si>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</si>
  <si>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</si>
  <si>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</si>
  <si>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</si>
  <si>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</si>
  <si>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</si>
  <si>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</si>
  <si>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</si>
  <si>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</si>
  <si>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</si>
  <si>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</si>
  <si>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</si>
  <si>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</si>
  <si>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</si>
  <si>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</si>
  <si>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</si>
  <si>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</si>
  <si>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</si>
  <si>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</si>
  <si>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</si>
  <si>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</si>
  <si>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</si>
  <si>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</si>
  <si>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</si>
  <si>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</si>
  <si>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</si>
  <si>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</si>
  <si>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</si>
  <si>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</si>
  <si>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</si>
  <si>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</si>
  <si>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</si>
  <si>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</si>
  <si>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</si>
  <si>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</si>
  <si>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</si>
  <si>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</si>
  <si>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</si>
  <si>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</si>
  <si>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</si>
  <si>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</si>
  <si>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</si>
  <si>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</si>
  <si>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</si>
  <si>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</si>
  <si>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</si>
  <si>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</si>
  <si>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</si>
  <si>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</si>
  <si>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</si>
  <si>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</si>
  <si>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</si>
  <si>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</si>
  <si>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</si>
  <si>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</si>
  <si>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</si>
  <si>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</si>
  <si>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</si>
  <si>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</si>
  <si>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</si>
  <si>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</si>
  <si>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</si>
  <si>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</si>
  <si>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</si>
  <si>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</si>
  <si>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</si>
  <si>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</si>
  <si>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</si>
  <si>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</si>
  <si>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</si>
  <si>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</si>
  <si>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</si>
  <si>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</si>
  <si>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</si>
  <si>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</si>
  <si>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</si>
  <si>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</si>
  <si>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</si>
  <si>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</si>
  <si>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</si>
  <si>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</si>
  <si>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</si>
  <si>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</si>
  <si>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</si>
  <si>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</si>
  <si>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</si>
  <si>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</si>
  <si>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</si>
  <si>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</si>
  <si>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</si>
  <si>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</si>
  <si>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</si>
  <si>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</si>
  <si>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</si>
  <si>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</si>
  <si>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</si>
  <si>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</si>
  <si>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</si>
  <si>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</si>
  <si>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</si>
  <si>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</si>
  <si>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</si>
  <si>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</si>
  <si>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</si>
  <si>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</si>
  <si>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</si>
  <si>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</si>
  <si>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</si>
  <si>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</si>
  <si>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</si>
  <si>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</si>
  <si>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</si>
  <si>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</si>
  <si>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</si>
  <si>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</si>
  <si>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</si>
  <si>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</si>
  <si>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</si>
  <si>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</si>
  <si>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</si>
  <si>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</si>
  <si>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</si>
  <si>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</si>
  <si>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</si>
  <si>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</si>
  <si>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</si>
  <si>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</si>
  <si>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</si>
  <si>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</si>
  <si>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</si>
  <si>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</si>
  <si>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</si>
  <si>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</si>
  <si>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</si>
  <si>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</si>
  <si>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</si>
  <si>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</si>
  <si>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</si>
  <si>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</si>
  <si>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</si>
  <si>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</si>
  <si>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</si>
  <si>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</si>
  <si>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</si>
  <si>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</si>
  <si>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</si>
  <si>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</si>
  <si>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</si>
  <si>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</si>
  <si>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</si>
  <si>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</si>
  <si>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</si>
  <si>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</si>
  <si>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</si>
  <si>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</si>
  <si>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</si>
  <si>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</si>
  <si>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</si>
  <si>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</si>
  <si>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</si>
  <si>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</si>
  <si>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</si>
  <si>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</si>
  <si>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</si>
  <si>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</si>
  <si>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</si>
  <si>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</si>
  <si>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</si>
  <si>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</si>
  <si>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</si>
  <si>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</si>
  <si>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</si>
  <si>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</si>
  <si>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</si>
  <si>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</si>
  <si>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</si>
  <si>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</si>
  <si>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</si>
  <si>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</si>
  <si>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</si>
  <si>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</si>
  <si>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</si>
  <si>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</si>
  <si>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</si>
  <si>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</si>
  <si>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</si>
  <si>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</si>
  <si>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</si>
  <si>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</si>
  <si>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</si>
  <si>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</si>
  <si>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</si>
  <si>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</si>
  <si>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</si>
  <si>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</si>
  <si>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</si>
  <si>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</si>
  <si>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</si>
  <si>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</si>
  <si>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</si>
  <si>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</si>
  <si>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</si>
  <si>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</si>
  <si>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</si>
  <si>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</si>
  <si>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</si>
  <si>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</si>
  <si>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</si>
  <si>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</si>
  <si>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</si>
  <si>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</si>
  <si>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</si>
  <si>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</si>
  <si>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</si>
  <si>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</si>
  <si>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</si>
  <si>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</si>
  <si>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</si>
  <si>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</si>
  <si>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</si>
  <si>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</si>
  <si>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</si>
  <si>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</si>
  <si>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</si>
  <si>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</si>
  <si>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</si>
  <si>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</si>
  <si>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</si>
  <si>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</si>
  <si>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</si>
  <si>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</si>
  <si>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</si>
  <si>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</si>
  <si>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</si>
  <si>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</si>
  <si>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</si>
  <si>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</si>
  <si>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</si>
  <si>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</si>
  <si>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</si>
  <si>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</si>
  <si>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</si>
  <si>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</si>
  <si>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</si>
  <si>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</si>
  <si>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</si>
  <si>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</si>
  <si>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</si>
  <si>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</si>
  <si>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</si>
  <si>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</si>
  <si>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</si>
  <si>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</si>
  <si>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</si>
  <si>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</si>
  <si>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</si>
  <si>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</si>
  <si>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</si>
  <si>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</si>
  <si>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</si>
  <si>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</si>
  <si>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</si>
  <si>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</si>
  <si>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</si>
  <si>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</si>
  <si>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</si>
  <si>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</si>
  <si>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</si>
  <si>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</si>
  <si>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</si>
  <si>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</si>
  <si>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</si>
  <si>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</si>
  <si>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</si>
  <si>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</si>
  <si>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</si>
  <si>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</si>
  <si>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</si>
  <si>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</si>
  <si>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</si>
  <si>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</si>
  <si>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</si>
  <si>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</si>
  <si>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</si>
  <si>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</si>
  <si>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</si>
  <si>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</si>
  <si>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</si>
  <si>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</si>
  <si>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</si>
  <si>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</si>
  <si>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</si>
  <si>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</si>
  <si>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</si>
  <si>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</si>
  <si>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</si>
  <si>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</si>
  <si>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</si>
  <si>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</si>
  <si>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</si>
  <si>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</si>
  <si>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</si>
  <si>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</si>
  <si>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</si>
  <si>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</si>
  <si>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</si>
  <si>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</si>
  <si>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</si>
  <si>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</si>
  <si>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</si>
  <si>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</si>
  <si>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</si>
  <si>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</si>
  <si>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</si>
  <si>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</si>
  <si>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</si>
  <si>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</si>
  <si>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</si>
  <si>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</si>
  <si>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</si>
  <si>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</si>
  <si>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</si>
  <si>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</si>
  <si>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</si>
  <si>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</si>
  <si>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</si>
  <si>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</si>
  <si>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</si>
  <si>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</si>
  <si>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</si>
  <si>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</si>
  <si>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</si>
  <si>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</si>
  <si>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</si>
  <si>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</si>
  <si>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</si>
  <si>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</si>
  <si>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</si>
  <si>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</si>
  <si>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</si>
  <si>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</si>
  <si>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</si>
  <si>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</si>
  <si>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</si>
  <si>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</si>
  <si>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</si>
  <si>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</si>
  <si>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</si>
  <si>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</si>
  <si>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</si>
  <si>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</si>
  <si>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</si>
  <si>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</si>
  <si>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</si>
  <si>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</si>
  <si>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</si>
  <si>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</si>
  <si>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</si>
  <si>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</si>
  <si>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</si>
  <si>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</si>
  <si>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</si>
  <si>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</si>
  <si>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</si>
  <si>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</si>
  <si>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</si>
  <si>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</si>
  <si>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</si>
  <si>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</si>
  <si>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</si>
  <si>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</si>
  <si>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</si>
  <si>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</si>
  <si>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</si>
  <si>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</si>
  <si>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</si>
  <si>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</si>
  <si>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</si>
  <si>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</si>
  <si>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</si>
  <si>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</si>
  <si>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</si>
  <si>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</si>
  <si>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</si>
  <si>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</si>
  <si>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</si>
  <si>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</si>
  <si>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</si>
  <si>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</si>
  <si>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</si>
  <si>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</si>
  <si>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</si>
  <si>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</si>
  <si>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</si>
  <si>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</si>
  <si>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</si>
  <si>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</si>
  <si>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</si>
  <si>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</si>
  <si>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</si>
  <si>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</si>
  <si>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</si>
  <si>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</si>
  <si>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</si>
  <si>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</si>
  <si>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</si>
  <si>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</si>
  <si>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</si>
  <si>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</si>
  <si>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</si>
  <si>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</si>
  <si>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</si>
  <si>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</si>
  <si>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</si>
  <si>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</si>
  <si>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</si>
  <si>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</si>
  <si>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</si>
  <si>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</si>
  <si>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</si>
  <si>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</si>
  <si>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</si>
  <si>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</si>
  <si>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</si>
  <si>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</si>
  <si>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</si>
  <si>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</si>
  <si>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</si>
  <si>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</si>
  <si>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</si>
  <si>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</si>
  <si>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</si>
  <si>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</si>
  <si>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</si>
  <si>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</si>
  <si>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</si>
  <si>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</si>
  <si>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</si>
  <si>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</si>
  <si>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</si>
  <si>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</si>
  <si>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</si>
  <si>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</si>
  <si>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</si>
  <si>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</si>
  <si>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</si>
  <si>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</si>
  <si>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</si>
  <si>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</si>
  <si>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</si>
  <si>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</si>
  <si>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</si>
  <si>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</si>
  <si>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</si>
  <si>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</si>
  <si>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</si>
  <si>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</si>
  <si>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</si>
  <si>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</si>
  <si>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</si>
  <si>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</si>
  <si>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</si>
  <si>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</si>
  <si>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</si>
  <si>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</si>
  <si>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</si>
  <si>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</si>
  <si>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</si>
  <si>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</si>
  <si>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</si>
  <si>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</si>
  <si>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</si>
  <si>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</si>
  <si>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</si>
  <si>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</si>
  <si>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</si>
  <si>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</si>
  <si>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</si>
  <si>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</si>
  <si>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</si>
  <si>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</si>
  <si>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</si>
  <si>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</si>
  <si>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</si>
  <si>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</si>
  <si>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</si>
  <si>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</si>
  <si>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</si>
  <si>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</si>
  <si>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</si>
  <si>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</si>
  <si>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</si>
  <si>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</si>
  <si>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</si>
  <si>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</si>
  <si>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</si>
  <si>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</si>
  <si>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</si>
  <si>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</si>
  <si>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</si>
  <si>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</si>
  <si>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</si>
  <si>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</si>
  <si>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</si>
  <si>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</si>
  <si>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</si>
  <si>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</si>
  <si>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</si>
  <si>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</si>
  <si>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</si>
  <si>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</si>
  <si>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</si>
  <si>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</si>
  <si>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</si>
  <si>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</si>
  <si>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</si>
  <si>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</si>
  <si>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</si>
  <si>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</si>
  <si>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</si>
  <si>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</si>
  <si>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</si>
  <si>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</si>
  <si>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</si>
  <si>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</si>
  <si>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</si>
  <si>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</si>
  <si>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</si>
  <si>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</si>
  <si>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</si>
  <si>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</si>
  <si>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</si>
  <si>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</si>
  <si>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</si>
  <si>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</si>
  <si>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</si>
  <si>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</si>
  <si>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</si>
  <si>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</si>
  <si>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</si>
  <si>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</si>
  <si>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</si>
  <si>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</si>
  <si>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</si>
  <si>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</si>
  <si>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</si>
  <si>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</si>
  <si>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</si>
  <si>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</si>
  <si>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</si>
  <si>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</si>
  <si>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</si>
  <si>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</si>
  <si>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</si>
  <si>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</si>
  <si>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</si>
  <si>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</si>
  <si>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</si>
  <si>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</si>
  <si>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</si>
  <si>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</si>
  <si>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</si>
  <si>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</si>
  <si>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</si>
  <si>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</si>
  <si>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</si>
  <si>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</si>
  <si>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</si>
  <si>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</si>
  <si>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</si>
  <si>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</si>
  <si>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</si>
  <si>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</si>
  <si>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</si>
  <si>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</si>
  <si>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</si>
  <si>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</si>
  <si>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</si>
  <si>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</si>
  <si>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</si>
  <si>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</si>
  <si>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</si>
  <si>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</si>
  <si>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</si>
  <si>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</si>
  <si>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</si>
  <si>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</si>
  <si>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</si>
  <si>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</si>
  <si>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</si>
  <si>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</si>
  <si>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</si>
  <si>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</si>
  <si>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</si>
  <si>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</si>
  <si>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</si>
  <si>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</si>
  <si>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</si>
  <si>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</si>
  <si>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</si>
  <si>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</si>
  <si>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</si>
  <si>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</si>
  <si>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</si>
  <si>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</si>
  <si>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</si>
  <si>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</si>
  <si>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</si>
  <si>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</si>
  <si>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</si>
  <si>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</si>
  <si>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</si>
  <si>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</si>
  <si>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</si>
  <si>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</si>
  <si>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</si>
  <si>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</si>
  <si>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</si>
  <si>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</si>
  <si>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</si>
  <si>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</si>
  <si>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</si>
  <si>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</si>
  <si>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</si>
  <si>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</si>
  <si>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</si>
  <si>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</si>
  <si>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</si>
  <si>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</si>
  <si>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</si>
  <si>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</si>
  <si>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</si>
  <si>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</si>
  <si>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</si>
  <si>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</si>
  <si>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</si>
  <si>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</si>
  <si>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</si>
  <si>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</si>
  <si>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</si>
  <si>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</si>
  <si>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</si>
  <si>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</si>
  <si>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</si>
  <si>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</si>
  <si>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</si>
  <si>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</si>
  <si>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</si>
  <si>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</si>
  <si>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</si>
  <si>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</si>
  <si>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</si>
  <si>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</si>
  <si>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</si>
  <si>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</si>
  <si>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</si>
  <si>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</si>
  <si>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</si>
  <si>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</si>
  <si>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</si>
  <si>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</si>
  <si>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</si>
  <si>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</si>
  <si>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</si>
  <si>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</si>
  <si>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</si>
  <si>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</si>
  <si>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</si>
  <si>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</si>
  <si>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</si>
  <si>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</si>
  <si>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</si>
  <si>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</si>
  <si>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</si>
  <si>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</si>
  <si>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</si>
  <si>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</si>
  <si>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</si>
  <si>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</si>
  <si>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</si>
  <si>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</si>
  <si>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</si>
  <si>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</si>
  <si>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</si>
  <si>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</si>
  <si>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</si>
  <si>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</si>
  <si>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</si>
  <si>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</si>
  <si>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</si>
  <si>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</si>
  <si>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</si>
  <si>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</si>
  <si>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</si>
  <si>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</si>
  <si>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</si>
  <si>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</si>
  <si>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</si>
  <si>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</si>
  <si>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</si>
  <si>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</si>
  <si>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</si>
  <si>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</si>
  <si>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</si>
  <si>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</si>
  <si>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</si>
  <si>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</si>
  <si>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</si>
  <si>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</si>
  <si>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</si>
  <si>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</si>
  <si>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</si>
  <si>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</si>
  <si>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</si>
  <si>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</si>
  <si>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</si>
  <si>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</si>
  <si>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</si>
  <si>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</si>
  <si>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</si>
  <si>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</si>
  <si>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</si>
  <si>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</si>
  <si>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</si>
  <si>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</si>
  <si>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</si>
  <si>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</si>
  <si>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</si>
  <si>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</si>
  <si>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</si>
  <si>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</si>
  <si>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</si>
  <si>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</si>
  <si>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</si>
  <si>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</si>
  <si>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</si>
  <si>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</si>
  <si>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</si>
  <si>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</si>
  <si>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</si>
  <si>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</si>
  <si>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</si>
  <si>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</si>
  <si>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</si>
  <si>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</si>
  <si>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</si>
  <si>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</si>
  <si>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</si>
  <si>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</si>
  <si>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</si>
  <si>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</si>
  <si>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</si>
  <si>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</si>
  <si>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</si>
  <si>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</si>
  <si>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</si>
  <si>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</si>
  <si>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</si>
  <si>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</si>
  <si>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</si>
  <si>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</si>
  <si>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</si>
  <si>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</si>
  <si>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</si>
  <si>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</si>
  <si>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</si>
  <si>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</si>
  <si>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</si>
  <si>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</si>
  <si>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</si>
  <si>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</si>
  <si>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</si>
  <si>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</si>
  <si>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</si>
  <si>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</si>
  <si>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</si>
  <si>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</si>
  <si>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</si>
  <si>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</si>
  <si>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</si>
  <si>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</si>
  <si>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</si>
  <si>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</si>
  <si>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</si>
  <si>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</si>
  <si>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</si>
  <si>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</si>
  <si>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</si>
  <si>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</si>
  <si>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</si>
  <si>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</si>
  <si>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</si>
  <si>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</si>
  <si>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</si>
  <si>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</si>
  <si>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</si>
  <si>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</si>
  <si>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</si>
  <si>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</si>
  <si>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</si>
  <si>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</si>
  <si>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</si>
  <si>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</si>
  <si>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</si>
  <si>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</si>
  <si>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</si>
  <si>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</si>
  <si>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</si>
  <si>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</si>
  <si>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</si>
  <si>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</si>
  <si>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</si>
  <si>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</si>
  <si>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</si>
  <si>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</si>
  <si>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</si>
  <si>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</si>
  <si>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</si>
  <si>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</si>
  <si>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</si>
  <si>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</si>
  <si>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</si>
  <si>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</si>
  <si>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</si>
  <si>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</si>
  <si>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</si>
  <si>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</si>
  <si>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</si>
  <si>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</si>
  <si>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</si>
  <si>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</si>
  <si>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</si>
  <si>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</si>
  <si>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</si>
  <si>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</si>
  <si>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</si>
  <si>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</si>
  <si>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</si>
  <si>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</si>
  <si>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</si>
  <si>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</si>
  <si>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</si>
  <si>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</si>
  <si>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</si>
  <si>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</si>
  <si>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</si>
  <si>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</si>
  <si>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</si>
  <si>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</si>
  <si>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</si>
  <si>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</si>
  <si>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</si>
  <si>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</si>
  <si>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</si>
  <si>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</si>
  <si>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</si>
  <si>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</si>
  <si>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</si>
  <si>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</si>
  <si>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</si>
  <si>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</si>
  <si>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</si>
  <si>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</si>
  <si>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</si>
  <si>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</si>
  <si>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</si>
  <si>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</si>
  <si>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</si>
  <si>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</si>
  <si>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</si>
  <si>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</si>
  <si>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</si>
  <si>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</si>
  <si>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</si>
  <si>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</si>
  <si>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</si>
  <si>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</si>
  <si>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</si>
  <si>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</si>
  <si>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</si>
  <si>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</si>
  <si>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</si>
  <si>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</si>
  <si>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</si>
  <si>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</si>
  <si>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</si>
  <si>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</si>
  <si>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</si>
  <si>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</si>
  <si>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</si>
  <si>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</si>
  <si>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</si>
  <si>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</si>
  <si>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</si>
  <si>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</si>
  <si>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</si>
  <si>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</si>
  <si>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</si>
  <si>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</si>
  <si>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</si>
  <si>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</si>
  <si>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</si>
  <si>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</si>
  <si>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</si>
  <si>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</si>
  <si>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</si>
  <si>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</si>
  <si>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</si>
  <si>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</si>
  <si>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</si>
  <si>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</si>
  <si>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</si>
  <si>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</si>
  <si>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</si>
  <si>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</si>
  <si>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</si>
  <si>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</si>
  <si>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</si>
  <si>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</si>
  <si>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</si>
  <si>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</si>
  <si>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</si>
  <si>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</si>
  <si>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</si>
  <si>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</si>
  <si>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</si>
  <si>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</si>
  <si>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</si>
  <si>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</si>
  <si>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</si>
  <si>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</si>
  <si>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</si>
  <si>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</si>
  <si>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</si>
  <si>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</si>
  <si>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</si>
  <si>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</si>
  <si>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</si>
  <si>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</si>
  <si>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</si>
  <si>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</si>
  <si>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</si>
  <si>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</si>
  <si>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</si>
  <si>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</si>
  <si>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</si>
  <si>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</si>
  <si>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</si>
  <si>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</si>
  <si>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</si>
  <si>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</si>
  <si>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</si>
  <si>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</si>
  <si>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</si>
  <si>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</si>
  <si>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</si>
  <si>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</si>
  <si>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</si>
  <si>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</si>
  <si>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</si>
  <si>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</si>
  <si>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</si>
  <si>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</si>
  <si>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</si>
  <si>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</si>
  <si>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</si>
  <si>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</si>
  <si>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</si>
  <si>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</si>
  <si>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</si>
  <si>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</si>
  <si>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</si>
  <si>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</si>
  <si>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</si>
  <si>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</si>
  <si>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</si>
  <si>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</si>
  <si>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</si>
  <si>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</si>
  <si>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</si>
  <si>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</si>
  <si>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</si>
  <si>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</si>
  <si>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</si>
  <si>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</si>
  <si>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</si>
  <si>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</si>
  <si>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</si>
  <si>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</si>
  <si>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</si>
  <si>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</si>
  <si>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</si>
  <si>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</si>
  <si>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</si>
  <si>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</si>
  <si>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</si>
  <si>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</si>
  <si>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</si>
  <si>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</si>
  <si>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</si>
  <si>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</si>
  <si>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</si>
  <si>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</si>
  <si>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</si>
  <si>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</si>
  <si>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</si>
  <si>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</si>
  <si>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</si>
  <si>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</si>
  <si>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</si>
  <si>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</si>
  <si>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</si>
  <si>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</si>
  <si>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</si>
  <si>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</si>
  <si>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</si>
  <si>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</si>
  <si>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</si>
  <si>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</si>
  <si>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</si>
  <si>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</si>
  <si>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</si>
  <si>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</si>
  <si>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</si>
  <si>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</si>
  <si>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</si>
  <si>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</si>
  <si>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</si>
  <si>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</si>
  <si>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</si>
  <si>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</si>
  <si>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</si>
  <si>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</si>
  <si>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</si>
  <si>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</si>
  <si>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</si>
  <si>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</si>
  <si>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</si>
  <si>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</si>
  <si>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</si>
  <si>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</si>
  <si>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</si>
  <si>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</si>
  <si>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</si>
  <si>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</si>
  <si>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</si>
  <si>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</si>
  <si>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</si>
  <si>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</si>
  <si>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</si>
  <si>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</si>
  <si>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</si>
  <si>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</si>
  <si>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</si>
  <si>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</si>
  <si>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</si>
  <si>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</si>
  <si>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</si>
  <si>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</si>
  <si>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</si>
  <si>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</si>
  <si>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</si>
  <si>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</si>
  <si>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</si>
  <si>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</si>
  <si>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</si>
  <si>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</si>
  <si>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</si>
  <si>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</si>
  <si>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</si>
  <si>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</si>
  <si>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</si>
  <si>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</si>
  <si>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</si>
  <si>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</si>
  <si>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</si>
  <si>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</si>
  <si>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</si>
  <si>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</si>
  <si>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</si>
  <si>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</si>
  <si>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</si>
  <si>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</si>
  <si>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</si>
  <si>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</si>
  <si>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</si>
  <si>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</si>
  <si>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</si>
  <si>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</si>
  <si>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</si>
  <si>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</si>
  <si>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</si>
  <si>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</si>
  <si>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</si>
  <si>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</si>
  <si>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</si>
  <si>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</si>
  <si>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</si>
  <si>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</si>
  <si>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</si>
  <si>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</si>
  <si>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</si>
  <si>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</si>
  <si>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</si>
  <si>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</si>
  <si>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</si>
  <si>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</si>
  <si>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</si>
  <si>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</si>
  <si>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</si>
  <si>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</si>
  <si>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</si>
  <si>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</si>
  <si>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</si>
  <si>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</si>
  <si>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</si>
  <si>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</si>
  <si>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</si>
  <si>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</si>
  <si>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</si>
  <si>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</si>
  <si>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</si>
  <si>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</si>
  <si>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</si>
  <si>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</si>
  <si>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</si>
  <si>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</si>
  <si>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</si>
  <si>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</si>
  <si>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</si>
  <si>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</si>
  <si>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</si>
  <si>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</si>
  <si>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</si>
  <si>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</si>
  <si>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</si>
  <si>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</si>
  <si>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</si>
  <si>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</si>
  <si>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</si>
  <si>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</si>
  <si>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</si>
  <si>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</si>
  <si>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</si>
  <si>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</si>
  <si>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</si>
  <si>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</si>
  <si>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</si>
  <si>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</si>
  <si>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</si>
  <si>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</si>
  <si>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</si>
  <si>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</si>
  <si>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</si>
  <si>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</si>
  <si>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</si>
  <si>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</si>
  <si>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</si>
  <si>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</si>
  <si>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</si>
  <si>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</si>
  <si>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</si>
  <si>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</si>
  <si>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</si>
  <si>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</si>
  <si>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</si>
  <si>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</si>
  <si>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</si>
  <si>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</si>
  <si>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</si>
  <si>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</si>
  <si>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</si>
  <si>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</si>
  <si>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</si>
  <si>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</si>
  <si>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</si>
  <si>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</si>
  <si>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</si>
  <si>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</si>
  <si>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</si>
  <si>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</si>
  <si>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</si>
  <si>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</si>
  <si>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</si>
  <si>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</si>
  <si>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</si>
  <si>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</si>
  <si>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</si>
  <si>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</si>
  <si>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</si>
  <si>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</si>
  <si>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</si>
  <si>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</si>
  <si>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</si>
  <si>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</si>
  <si>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</si>
  <si>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</si>
  <si>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</si>
  <si>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</si>
  <si>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</si>
  <si>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</si>
  <si>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</si>
  <si>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</si>
  <si>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</si>
  <si>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</si>
  <si>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</si>
  <si>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</si>
  <si>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</si>
  <si>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</si>
  <si>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</si>
  <si>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</si>
  <si>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</si>
  <si>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</si>
  <si>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</si>
  <si>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</si>
  <si>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</si>
  <si>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</si>
  <si>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</si>
  <si>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</si>
  <si>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</si>
  <si>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</si>
  <si>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</si>
  <si>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</si>
  <si>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</si>
  <si>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</si>
  <si>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</si>
  <si>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</si>
  <si>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</si>
  <si>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</si>
  <si>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</si>
  <si>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</si>
  <si>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</si>
  <si>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</si>
  <si>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</si>
  <si>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</si>
  <si>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</si>
  <si>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</si>
  <si>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</si>
  <si>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</si>
  <si>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</si>
  <si>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</si>
  <si>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</si>
  <si>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</si>
  <si>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</si>
  <si>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</si>
  <si>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</si>
  <si>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</si>
  <si>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</si>
  <si>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</si>
  <si>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</si>
  <si>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</si>
  <si>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</si>
  <si>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</si>
  <si>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</si>
  <si>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</si>
  <si>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</si>
  <si>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</si>
  <si>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</si>
  <si>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</si>
  <si>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</si>
  <si>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</si>
  <si>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</si>
  <si>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</si>
  <si>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</si>
  <si>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</si>
  <si>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</si>
  <si>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</si>
  <si>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</si>
  <si>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</si>
  <si>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</si>
  <si>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</si>
  <si>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</si>
  <si>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</si>
  <si>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</si>
  <si>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</si>
  <si>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</si>
  <si>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</si>
  <si>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</si>
  <si>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</si>
  <si>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</si>
  <si>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</si>
  <si>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</si>
  <si>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</si>
  <si>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</si>
  <si>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</si>
  <si>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</si>
  <si>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</si>
  <si>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</si>
  <si>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</si>
  <si>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</si>
  <si>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</si>
  <si>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</si>
  <si>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</si>
  <si>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</si>
  <si>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</si>
  <si>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</si>
  <si>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</si>
  <si>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</si>
  <si>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</si>
  <si>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</si>
  <si>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</si>
  <si>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</si>
  <si>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</si>
  <si>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</si>
  <si>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</si>
  <si>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</si>
  <si>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</si>
  <si>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</si>
  <si>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</si>
  <si>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</si>
  <si>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</si>
  <si>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</si>
  <si>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</si>
  <si>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</si>
  <si>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</si>
  <si>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</si>
  <si>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</si>
  <si>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</si>
  <si>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</si>
  <si>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</si>
  <si>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</si>
  <si>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</si>
  <si>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</si>
  <si>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</si>
  <si>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</si>
  <si>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</si>
  <si>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</si>
  <si>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</si>
  <si>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</si>
  <si>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</si>
  <si>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</si>
  <si>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</si>
  <si>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</si>
  <si>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</si>
  <si>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</si>
  <si>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</si>
  <si>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</si>
  <si>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</si>
  <si>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</si>
  <si>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</si>
  <si>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</si>
  <si>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</si>
  <si>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</si>
  <si>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</si>
  <si>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</si>
  <si>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</si>
  <si>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</si>
  <si>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</si>
  <si>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</si>
  <si>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</si>
  <si>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</si>
  <si>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</si>
  <si>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</si>
  <si>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</si>
  <si>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</si>
  <si>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</si>
  <si>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</si>
  <si>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</si>
  <si>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</si>
  <si>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</si>
  <si>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</si>
  <si>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</si>
  <si>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</si>
  <si>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</si>
  <si>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</si>
  <si>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</si>
  <si>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</si>
  <si>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</si>
  <si>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</si>
  <si>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</si>
  <si>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</si>
  <si>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</si>
  <si>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</si>
  <si>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</si>
  <si>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</si>
  <si>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</si>
  <si>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</si>
  <si>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</si>
  <si>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</si>
  <si>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</si>
  <si>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</si>
  <si>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</si>
  <si>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</si>
  <si>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</si>
  <si>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</si>
  <si>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</si>
  <si>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</si>
  <si>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</si>
  <si>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</si>
  <si>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</si>
  <si>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</si>
  <si>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</si>
  <si>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</si>
  <si>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</si>
  <si>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</si>
  <si>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</si>
  <si>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</si>
  <si>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</si>
  <si>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</si>
  <si>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</si>
  <si>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</si>
  <si>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</si>
  <si>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</si>
  <si>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</si>
  <si>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</si>
  <si>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</si>
  <si>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</si>
  <si>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</si>
  <si>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</si>
  <si>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</si>
  <si>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</si>
  <si>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</si>
  <si>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</si>
  <si>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</si>
  <si>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</si>
  <si>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</si>
  <si>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</si>
  <si>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</si>
  <si>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</si>
  <si>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</si>
  <si>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</si>
  <si>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</si>
  <si>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</si>
  <si>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</si>
  <si>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</si>
  <si>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</si>
  <si>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</si>
  <si>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</si>
  <si>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</si>
  <si>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</si>
  <si>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</si>
  <si>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</si>
  <si>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</si>
  <si>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</si>
  <si>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</si>
  <si>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</si>
  <si>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</si>
  <si>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</si>
  <si>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</si>
  <si>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</si>
  <si>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</si>
  <si>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</si>
  <si>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</si>
  <si>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</si>
  <si>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</si>
  <si>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</si>
  <si>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</si>
  <si>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</si>
  <si>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</si>
  <si>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</si>
  <si>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</si>
  <si>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</si>
  <si>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</si>
  <si>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</si>
  <si>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</si>
  <si>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</si>
  <si>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</si>
  <si>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</si>
  <si>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</si>
  <si>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</si>
  <si>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</si>
  <si>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</si>
  <si>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</si>
  <si>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</si>
  <si>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</si>
  <si>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</si>
  <si>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</si>
  <si>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</si>
  <si>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</si>
  <si>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</si>
  <si>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</si>
  <si>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</si>
  <si>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</si>
  <si>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</si>
  <si>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</si>
  <si>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</si>
  <si>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</si>
  <si>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</si>
  <si>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</si>
  <si>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</si>
  <si>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</si>
  <si>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</si>
  <si>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</si>
  <si>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</si>
  <si>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</si>
  <si>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</si>
  <si>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</si>
  <si>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</si>
  <si>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</si>
  <si>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</si>
  <si>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</si>
  <si>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</si>
  <si>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</si>
  <si>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</si>
  <si>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</si>
  <si>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</si>
  <si>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</si>
  <si>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</si>
  <si>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</si>
  <si>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</si>
  <si>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</si>
  <si>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</si>
  <si>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</si>
  <si>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</si>
  <si>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</si>
  <si>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</si>
  <si>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</si>
  <si>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</si>
  <si>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</si>
  <si>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</si>
  <si>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</si>
  <si>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</si>
  <si>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</si>
  <si>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</si>
  <si>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</si>
  <si>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</si>
  <si>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</si>
  <si>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</si>
  <si>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</si>
  <si>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</si>
  <si>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</si>
  <si>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</si>
  <si>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</si>
  <si>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</si>
  <si>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</si>
  <si>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</si>
  <si>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</si>
  <si>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</si>
  <si>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</si>
  <si>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</si>
  <si>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</si>
  <si>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</si>
  <si>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</si>
  <si>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</si>
  <si>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</si>
  <si>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</si>
  <si>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</si>
  <si>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</si>
  <si>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</si>
  <si>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</si>
  <si>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</si>
  <si>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</si>
  <si>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</si>
  <si>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</si>
  <si>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</si>
  <si>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</si>
  <si>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</si>
  <si>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</si>
  <si>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</si>
  <si>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</si>
  <si>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</si>
  <si>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</si>
  <si>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</si>
  <si>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</si>
  <si>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</si>
  <si>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</si>
  <si>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</si>
  <si>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</si>
  <si>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</si>
  <si>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</si>
  <si>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</si>
  <si>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</si>
  <si>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</si>
  <si>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</si>
  <si>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</si>
  <si>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</si>
  <si>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</si>
  <si>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</si>
  <si>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</si>
  <si>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</si>
  <si>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</si>
  <si>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</si>
  <si>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</si>
  <si>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</si>
  <si>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</si>
  <si>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</si>
  <si>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</si>
  <si>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</si>
  <si>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</si>
  <si>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</si>
  <si>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</si>
  <si>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</si>
  <si>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</si>
  <si>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</si>
  <si>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</si>
  <si>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</si>
  <si>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</si>
  <si>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</si>
  <si>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</si>
  <si>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</si>
  <si>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</si>
  <si>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</si>
  <si>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</si>
  <si>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</si>
  <si>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</si>
  <si>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</si>
  <si>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</si>
  <si>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</si>
  <si>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</si>
  <si>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</si>
  <si>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</si>
  <si>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</si>
  <si>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</si>
  <si>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</si>
  <si>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</si>
  <si>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</si>
  <si>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</si>
  <si>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</si>
  <si>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</si>
  <si>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</si>
  <si>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</si>
  <si>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</si>
  <si>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</si>
  <si>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</si>
  <si>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</si>
  <si>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</si>
  <si>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</si>
  <si>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</si>
  <si>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</si>
  <si>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</si>
  <si>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</si>
  <si>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</si>
  <si>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</si>
  <si>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</si>
  <si>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</si>
  <si>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</si>
  <si>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</si>
  <si>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</si>
  <si>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</si>
  <si>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</si>
  <si>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</si>
  <si>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</si>
  <si>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</si>
  <si>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</si>
  <si>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</si>
  <si>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</si>
  <si>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</si>
  <si>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</si>
  <si>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</si>
  <si>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</si>
  <si>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</si>
  <si>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</si>
  <si>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</si>
  <si>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</si>
  <si>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</si>
  <si>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</si>
  <si>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</si>
  <si>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</si>
  <si>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</si>
  <si>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</si>
  <si>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</si>
  <si>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</si>
  <si>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</si>
  <si>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</si>
  <si>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</si>
  <si>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</si>
  <si>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</si>
  <si>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</si>
  <si>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</si>
  <si>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</si>
  <si>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</si>
  <si>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</si>
  <si>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</si>
  <si>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</si>
  <si>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</si>
  <si>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</si>
  <si>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</si>
  <si>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</si>
  <si>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</si>
  <si>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</si>
  <si>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</si>
  <si>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</si>
  <si>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</si>
  <si>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</si>
  <si>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</si>
  <si>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</si>
  <si>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</si>
  <si>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</si>
  <si>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</si>
  <si>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</si>
  <si>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</si>
  <si>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</si>
  <si>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</si>
  <si>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</si>
  <si>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</si>
  <si>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</si>
  <si>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</si>
  <si>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</si>
  <si>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</si>
  <si>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</si>
  <si>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</si>
  <si>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</si>
  <si>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</si>
  <si>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</si>
  <si>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</si>
  <si>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</si>
  <si>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</si>
  <si>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</si>
  <si>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</si>
  <si>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</si>
  <si>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</si>
  <si>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</si>
  <si>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</si>
  <si>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</si>
  <si>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</si>
  <si>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</si>
  <si>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</si>
  <si>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</si>
  <si>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</si>
  <si>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</si>
  <si>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</si>
  <si>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</si>
  <si>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</si>
  <si>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</si>
  <si>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</si>
  <si>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</si>
  <si>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</si>
  <si>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</si>
  <si>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</si>
  <si>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</si>
  <si>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</si>
  <si>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</si>
  <si>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</si>
  <si>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</si>
  <si>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</si>
  <si>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</si>
  <si>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</si>
  <si>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</si>
  <si>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</si>
  <si>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</si>
  <si>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</si>
  <si>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</si>
  <si>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</si>
  <si>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</si>
  <si>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</si>
  <si>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</si>
  <si>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</si>
  <si>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</si>
  <si>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</si>
  <si>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</si>
  <si>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</si>
  <si>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</si>
  <si>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</si>
  <si>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</si>
  <si>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</si>
  <si>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</si>
  <si>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</si>
  <si>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</si>
  <si>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</si>
  <si>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</si>
  <si>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</si>
  <si>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</si>
  <si>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</si>
  <si>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</si>
  <si>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</si>
  <si>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</si>
  <si>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</si>
  <si>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</si>
  <si>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</si>
  <si>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</si>
  <si>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</si>
  <si>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</si>
  <si>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</si>
  <si>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</si>
  <si>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</si>
  <si>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</si>
  <si>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</si>
  <si>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</si>
  <si>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</si>
  <si>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</si>
  <si>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</si>
  <si>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</si>
  <si>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</si>
  <si>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</si>
  <si>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</si>
  <si>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</si>
  <si>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</si>
  <si>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</si>
  <si>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</si>
  <si>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</si>
  <si>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</si>
  <si>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</si>
  <si>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</si>
  <si>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</si>
  <si>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</si>
  <si>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</si>
  <si>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</si>
  <si>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</si>
  <si>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</si>
  <si>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</si>
  <si>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</si>
  <si>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</si>
  <si>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</si>
  <si>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</si>
  <si>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</si>
  <si>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</si>
  <si>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</si>
  <si>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</si>
  <si>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</si>
  <si>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</si>
  <si>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</si>
  <si>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</si>
  <si>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</si>
  <si>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</si>
  <si>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</si>
  <si>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</si>
  <si>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</si>
  <si>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</si>
  <si>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</si>
  <si>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</si>
  <si>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</si>
  <si>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</si>
  <si>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</si>
  <si>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</si>
  <si>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</si>
  <si>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</si>
  <si>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</si>
  <si>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</si>
  <si>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</si>
  <si>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</si>
  <si>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</si>
  <si>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</si>
  <si>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</si>
  <si>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</si>
  <si>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</si>
  <si>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</si>
  <si>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</si>
  <si>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</si>
  <si>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</si>
  <si>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</si>
  <si>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</si>
  <si>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</si>
  <si>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</si>
  <si>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</si>
  <si>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</si>
  <si>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</si>
  <si>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</si>
  <si>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</si>
  <si>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</si>
  <si>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</si>
  <si>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</si>
  <si>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</si>
  <si>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</si>
  <si>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</si>
  <si>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</si>
  <si>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</si>
  <si>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</si>
  <si>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</si>
  <si>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</si>
  <si>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</si>
  <si>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</si>
  <si>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</si>
  <si>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</si>
  <si>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</si>
  <si>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</si>
  <si>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</si>
  <si>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</si>
  <si>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</si>
  <si>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</si>
  <si>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</si>
  <si>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</si>
  <si>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</si>
  <si>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</si>
  <si>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</si>
  <si>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</si>
  <si>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</si>
  <si>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</si>
  <si>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</si>
  <si>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</si>
  <si>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</si>
  <si>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</si>
  <si>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</si>
  <si>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</si>
  <si>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</si>
  <si>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</si>
  <si>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</si>
  <si>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</si>
  <si>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</si>
  <si>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</si>
  <si>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</si>
  <si>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</si>
  <si>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</si>
  <si>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</si>
  <si>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</si>
  <si>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</si>
  <si>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</si>
  <si>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</si>
  <si>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</si>
  <si>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</si>
  <si>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</si>
  <si>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</si>
  <si>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</si>
  <si>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</si>
  <si>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</si>
  <si>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</si>
  <si>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</si>
  <si>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</si>
  <si>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</si>
  <si>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</si>
  <si>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</si>
  <si>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</si>
  <si>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</si>
  <si>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</si>
  <si>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</si>
  <si>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</si>
  <si>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</si>
  <si>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</si>
  <si>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</si>
  <si>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</si>
  <si>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</si>
  <si>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</si>
  <si>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</si>
  <si>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</si>
  <si>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</si>
  <si>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</si>
  <si>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</si>
  <si>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</si>
  <si>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</si>
  <si>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</si>
  <si>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</si>
  <si>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</si>
  <si>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</si>
  <si>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</si>
  <si>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</si>
  <si>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</si>
  <si>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</si>
  <si>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</si>
  <si>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</si>
  <si>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</si>
  <si>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</si>
  <si>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</si>
  <si>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</si>
  <si>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</si>
  <si>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</si>
  <si>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</si>
  <si>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</si>
  <si>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</si>
  <si>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</si>
  <si>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</si>
  <si>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</si>
  <si>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</si>
  <si>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</si>
  <si>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</si>
  <si>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</si>
  <si>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</si>
  <si>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</si>
  <si>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</si>
  <si>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</si>
  <si>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</si>
  <si>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</si>
  <si>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</si>
  <si>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</si>
  <si>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</si>
  <si>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</si>
  <si>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</si>
  <si>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</si>
  <si>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</si>
  <si>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</si>
  <si>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</si>
  <si>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</si>
  <si>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</si>
  <si>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</si>
  <si>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</si>
  <si>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</si>
  <si>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</si>
  <si>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</si>
  <si>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</si>
  <si>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</si>
  <si>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</si>
  <si>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</si>
  <si>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</si>
  <si>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</si>
  <si>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</si>
  <si>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</si>
  <si>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</si>
  <si>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</si>
  <si>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</si>
  <si>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</si>
  <si>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</si>
  <si>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</si>
  <si>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</si>
  <si>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</si>
  <si>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</si>
  <si>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</si>
  <si>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</si>
  <si>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</si>
  <si>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</si>
  <si>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</si>
  <si>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</si>
  <si>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</si>
  <si>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</si>
  <si>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</si>
  <si>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</si>
  <si>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</si>
  <si>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</si>
  <si>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</si>
  <si>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</si>
  <si>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</si>
  <si>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</si>
  <si>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</si>
  <si>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</si>
  <si>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</si>
  <si>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</si>
  <si>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</si>
  <si>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</si>
  <si>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</si>
  <si>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</si>
  <si>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</si>
  <si>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</si>
  <si>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</si>
  <si>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</si>
  <si>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</si>
  <si>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</si>
  <si>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</si>
  <si>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</si>
  <si>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</si>
  <si>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</si>
  <si>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</si>
  <si>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</si>
  <si>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</si>
  <si>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</si>
  <si>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</si>
  <si>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</si>
  <si>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</si>
  <si>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</si>
  <si>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</si>
  <si>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</si>
  <si>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</si>
  <si>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</si>
  <si>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</si>
  <si>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</si>
  <si>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</si>
  <si>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</si>
  <si>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</si>
  <si>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</si>
  <si>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</si>
  <si>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</si>
  <si>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</si>
  <si>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</si>
  <si>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</si>
  <si>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</si>
  <si>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</si>
  <si>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</si>
  <si>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</si>
  <si>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</si>
  <si>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</si>
  <si>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</si>
  <si>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</si>
  <si>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</si>
  <si>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</si>
  <si>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</si>
  <si>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</si>
  <si>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</si>
  <si>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</si>
  <si>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</si>
  <si>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</si>
  <si>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</si>
  <si>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</si>
  <si>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</si>
  <si>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</si>
  <si>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</si>
  <si>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</si>
  <si>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</si>
  <si>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</si>
  <si>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</si>
  <si>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</si>
  <si>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</si>
  <si>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</si>
  <si>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</si>
  <si>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</si>
  <si>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</si>
  <si>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</si>
  <si>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</si>
  <si>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</si>
  <si>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</si>
  <si>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</si>
  <si>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</si>
  <si>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</si>
  <si>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</si>
  <si>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</si>
  <si>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</si>
  <si>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</si>
  <si>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</si>
  <si>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</si>
  <si>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</si>
  <si>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</si>
  <si>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</si>
  <si>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</si>
  <si>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</si>
  <si>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</si>
  <si>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</si>
  <si>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</si>
  <si>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</si>
  <si>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</si>
  <si>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</si>
  <si>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</si>
  <si>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</si>
  <si>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</si>
  <si>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</si>
  <si>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</si>
  <si>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</si>
  <si>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</si>
  <si>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</si>
  <si>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</si>
  <si>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</si>
  <si>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</si>
  <si>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</si>
  <si>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</si>
  <si>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</si>
  <si>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</si>
  <si>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</si>
  <si>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</si>
  <si>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</si>
  <si>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</si>
  <si>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</si>
  <si>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</si>
  <si>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</si>
  <si>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</si>
  <si>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</si>
  <si>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</si>
  <si>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</si>
  <si>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</si>
  <si>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</si>
  <si>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</si>
  <si>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</si>
  <si>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</si>
  <si>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</si>
  <si>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</si>
  <si>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</si>
  <si>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</si>
  <si>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</si>
  <si>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</si>
  <si>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</si>
  <si>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</si>
  <si>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</si>
  <si>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</si>
  <si>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</si>
  <si>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</si>
  <si>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</si>
  <si>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</si>
  <si>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</si>
  <si>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</si>
  <si>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</si>
  <si>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</si>
  <si>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</si>
  <si>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</si>
  <si>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</si>
  <si>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</si>
  <si>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</si>
  <si>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</si>
  <si>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</si>
  <si>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</si>
  <si>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</si>
  <si>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</si>
  <si>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</si>
  <si>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</si>
  <si>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</si>
  <si>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</si>
  <si>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</si>
  <si>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</si>
  <si>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</si>
  <si>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</si>
  <si>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</si>
  <si>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</si>
  <si>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</si>
  <si>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</si>
  <si>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</si>
  <si>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</si>
  <si>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</si>
  <si>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</si>
  <si>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</si>
  <si>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</si>
  <si>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</si>
  <si>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</si>
  <si>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</si>
  <si>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</si>
  <si>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</si>
  <si>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</si>
  <si>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</si>
  <si>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</si>
  <si>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</si>
  <si>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</si>
  <si>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</si>
  <si>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</si>
  <si>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</si>
  <si>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</si>
  <si>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</si>
  <si>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</si>
  <si>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</si>
  <si>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</si>
  <si>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</si>
  <si>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</si>
  <si>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</si>
  <si>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</si>
  <si>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</si>
  <si>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</si>
  <si>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</si>
  <si>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</si>
  <si>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</si>
  <si>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</si>
  <si>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</si>
  <si>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</si>
  <si>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</si>
  <si>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</si>
  <si>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</si>
  <si>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</si>
  <si>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</si>
  <si>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</si>
  <si>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</si>
  <si>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</si>
  <si>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</si>
  <si>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</si>
  <si>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</si>
  <si>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</si>
  <si>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</si>
  <si>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</si>
  <si>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</si>
  <si>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</si>
  <si>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</si>
  <si>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</si>
  <si>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</si>
  <si>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</si>
  <si>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</si>
  <si>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</si>
  <si>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</si>
  <si>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</si>
  <si>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</si>
  <si>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</si>
  <si>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</si>
  <si>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</si>
  <si>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</si>
  <si>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</si>
  <si>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</si>
  <si>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</si>
  <si>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</si>
  <si>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</si>
  <si>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</si>
  <si>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</si>
  <si>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</si>
  <si>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</si>
  <si>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</si>
  <si>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</si>
  <si>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</si>
  <si>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</si>
  <si>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</si>
  <si>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</si>
  <si>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</si>
  <si>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</si>
  <si>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</si>
  <si>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</si>
  <si>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</si>
  <si>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</si>
  <si>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</si>
  <si>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</si>
  <si>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</si>
  <si>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</si>
  <si>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</si>
  <si>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</si>
  <si>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</si>
  <si>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</si>
  <si>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</si>
  <si>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</si>
  <si>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</si>
  <si>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</si>
  <si>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</si>
  <si>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</si>
  <si>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</si>
  <si>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</si>
  <si>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</si>
  <si>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</si>
  <si>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</si>
  <si>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</si>
  <si>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</si>
  <si>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</si>
  <si>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</si>
  <si>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</si>
  <si>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</si>
  <si>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</si>
  <si>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</si>
  <si>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</si>
  <si>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</si>
  <si>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</si>
  <si>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</si>
  <si>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</si>
  <si>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</si>
  <si>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</si>
  <si>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</si>
  <si>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</si>
  <si>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</si>
  <si>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</si>
  <si>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</si>
  <si>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</si>
  <si>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</si>
  <si>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</si>
  <si>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</si>
  <si>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</si>
  <si>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</si>
  <si>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</si>
  <si>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</si>
  <si>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</si>
  <si>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</si>
  <si>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</si>
  <si>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</si>
  <si>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</si>
  <si>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</si>
  <si>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</si>
  <si>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</si>
  <si>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</si>
  <si>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</si>
  <si>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</si>
  <si>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</si>
  <si>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</si>
  <si>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</si>
  <si>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</si>
  <si>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</si>
  <si>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</si>
  <si>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</si>
  <si>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</si>
  <si>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</si>
  <si>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</si>
  <si>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</si>
  <si>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</si>
  <si>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</si>
  <si>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</si>
  <si>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</si>
  <si>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</si>
  <si>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</si>
  <si>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</si>
  <si>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</si>
  <si>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</si>
  <si>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</si>
  <si>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</si>
  <si>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</si>
  <si>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</si>
  <si>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</si>
  <si>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</si>
  <si>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</si>
  <si>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</si>
  <si>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</si>
  <si>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</si>
  <si>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</si>
  <si>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</si>
  <si>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</si>
  <si>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</si>
  <si>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</si>
  <si>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</si>
  <si>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</si>
  <si>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</si>
  <si>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</si>
  <si>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</si>
  <si>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</si>
  <si>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</si>
  <si>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</si>
  <si>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</si>
  <si>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</si>
  <si>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</si>
  <si>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</si>
  <si>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</si>
  <si>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</si>
  <si>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</si>
  <si>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</si>
  <si>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</si>
  <si>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</si>
  <si>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</si>
  <si>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</si>
  <si>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</si>
  <si>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</si>
  <si>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</si>
  <si>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</si>
  <si>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</si>
  <si>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</si>
  <si>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</si>
  <si>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</si>
  <si>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</si>
  <si>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</si>
  <si>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</si>
  <si>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</si>
  <si>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</si>
  <si>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</si>
  <si>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</si>
  <si>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</si>
  <si>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</si>
  <si>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</si>
  <si>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</si>
  <si>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</si>
  <si>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</si>
  <si>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</si>
  <si>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</si>
  <si>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</si>
  <si>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</si>
  <si>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</si>
  <si>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</si>
  <si>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</si>
  <si>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</si>
  <si>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</si>
  <si>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</si>
  <si>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</si>
  <si>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</si>
  <si>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</si>
  <si>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</si>
  <si>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</si>
  <si>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</si>
  <si>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</si>
  <si>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</si>
  <si>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</si>
  <si>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</si>
  <si>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</si>
  <si>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</si>
  <si>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</si>
  <si>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</si>
  <si>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</si>
  <si>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</si>
  <si>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</si>
  <si>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</si>
  <si>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</si>
  <si>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</si>
  <si>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</si>
  <si>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</si>
  <si>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</si>
  <si>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</si>
  <si>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</si>
  <si>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</si>
  <si>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</si>
  <si>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</si>
  <si>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</si>
  <si>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</si>
  <si>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</si>
  <si>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</si>
  <si>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</si>
  <si>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</si>
  <si>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</si>
  <si>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</si>
  <si>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</si>
  <si>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</si>
  <si>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</si>
  <si>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</si>
  <si>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</si>
  <si>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</si>
  <si>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</si>
  <si>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</si>
  <si>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</si>
  <si>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</si>
  <si>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</si>
  <si>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</si>
  <si>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</si>
  <si>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</si>
  <si>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</si>
  <si>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</si>
  <si>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</si>
  <si>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</si>
  <si>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</si>
  <si>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</si>
  <si>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</si>
  <si>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</si>
  <si>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</si>
  <si>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</si>
  <si>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</si>
  <si>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</si>
  <si>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</si>
  <si>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</si>
  <si>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</si>
  <si>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</si>
  <si>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</si>
  <si>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</si>
  <si>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</si>
  <si>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</si>
  <si>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</si>
  <si>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</si>
  <si>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</si>
  <si>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</si>
  <si>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</si>
  <si>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</si>
  <si>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</si>
  <si>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</si>
  <si>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</si>
  <si>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</si>
  <si>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</si>
  <si>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</si>
  <si>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</si>
  <si>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</si>
  <si>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</si>
  <si>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</si>
  <si>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</si>
  <si>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</si>
  <si>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</si>
  <si>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</si>
  <si>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</si>
  <si>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</si>
  <si>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</si>
  <si>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</si>
  <si>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</si>
  <si>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</si>
  <si>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</si>
  <si>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</si>
  <si>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</si>
  <si>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</si>
  <si>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</si>
  <si>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</si>
  <si>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</si>
  <si>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</si>
  <si>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</si>
  <si>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</si>
  <si>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</si>
  <si>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</si>
  <si>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</si>
  <si>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</si>
  <si>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</si>
  <si>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</si>
  <si>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</si>
  <si>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</si>
  <si>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</si>
  <si>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</si>
  <si>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</si>
  <si>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</si>
  <si>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</si>
  <si>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</si>
  <si>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</si>
  <si>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</si>
  <si>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</si>
  <si>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</si>
  <si>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</si>
  <si>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</si>
  <si>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</si>
  <si>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</si>
  <si>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</si>
  <si>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</si>
  <si>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</si>
  <si>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</si>
  <si>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</si>
  <si>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</si>
  <si>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</si>
  <si>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</si>
  <si>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</si>
  <si>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</si>
  <si>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</si>
  <si>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</si>
  <si>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</si>
  <si>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</si>
  <si>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</si>
  <si>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</si>
  <si>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</si>
  <si>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</si>
  <si>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</si>
  <si>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</si>
  <si>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</si>
  <si>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</si>
  <si>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</si>
  <si>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</si>
  <si>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</si>
  <si>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</si>
  <si>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</si>
  <si>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</si>
  <si>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</si>
  <si>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</si>
  <si>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</si>
  <si>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</si>
  <si>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</si>
  <si>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</si>
  <si>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</si>
  <si>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</si>
  <si>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</si>
  <si>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</si>
  <si>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</si>
  <si>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</si>
  <si>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</si>
  <si>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</si>
  <si>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</si>
  <si>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</si>
  <si>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</si>
  <si>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</si>
  <si>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</si>
  <si>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</si>
  <si>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</si>
  <si>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</si>
  <si>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</si>
  <si>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</si>
  <si>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</si>
  <si>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</si>
  <si>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</si>
  <si>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</si>
  <si>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</si>
  <si>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</si>
  <si>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</si>
  <si>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</si>
  <si>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</si>
  <si>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</si>
  <si>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</si>
  <si>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</si>
  <si>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</si>
  <si>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</si>
  <si>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</si>
  <si>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</si>
  <si>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</si>
  <si>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</si>
  <si>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</si>
  <si>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</si>
  <si>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</si>
  <si>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</si>
  <si>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</si>
  <si>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</si>
  <si>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</si>
  <si>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</si>
  <si>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</si>
  <si>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</si>
  <si>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</si>
  <si>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</si>
  <si>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</si>
  <si>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</si>
  <si>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</si>
  <si>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</si>
  <si>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</si>
  <si>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</si>
  <si>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</si>
  <si>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</si>
  <si>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</si>
  <si>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</si>
  <si>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</si>
  <si>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</si>
  <si>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</si>
  <si>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</si>
  <si>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</si>
  <si>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</si>
  <si>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</si>
  <si>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</si>
  <si>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</si>
  <si>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</si>
  <si>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</si>
  <si>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</si>
  <si>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</si>
  <si>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</si>
  <si>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</si>
  <si>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</si>
  <si>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</si>
  <si>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</si>
  <si>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</si>
  <si>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</si>
  <si>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</si>
  <si>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</si>
  <si>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</si>
  <si>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</si>
  <si>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</si>
  <si>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</si>
  <si>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</si>
  <si>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</si>
  <si>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</si>
  <si>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</si>
  <si>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</si>
  <si>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</si>
  <si>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</si>
  <si>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</si>
  <si>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</si>
  <si>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</si>
  <si>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</si>
  <si>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</si>
  <si>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</si>
  <si>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</si>
  <si>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</si>
  <si>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</si>
  <si>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</si>
  <si>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</si>
  <si>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</si>
  <si>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</si>
  <si>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</si>
  <si>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</si>
  <si>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</si>
  <si>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</si>
  <si>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</si>
  <si>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</si>
  <si>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</si>
  <si>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</si>
  <si>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</si>
  <si>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</si>
  <si>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</si>
  <si>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</si>
  <si>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</si>
  <si>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</si>
  <si>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</si>
  <si>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</si>
  <si>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</si>
  <si>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</si>
  <si>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</si>
  <si>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</si>
  <si>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</si>
  <si>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</si>
  <si>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</si>
  <si>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</si>
  <si>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</si>
  <si>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</si>
  <si>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</si>
  <si>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</si>
  <si>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</si>
  <si>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</si>
  <si>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</si>
  <si>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</si>
  <si>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</si>
  <si>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</si>
  <si>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</si>
  <si>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</si>
  <si>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</si>
  <si>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</si>
  <si>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</si>
  <si>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</si>
  <si>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</si>
  <si>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</si>
  <si>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</si>
  <si>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</si>
  <si>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</si>
  <si>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</si>
  <si>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</si>
  <si>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</si>
  <si>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</si>
  <si>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</si>
  <si>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</si>
  <si>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</si>
  <si>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</si>
  <si>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</si>
  <si>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</si>
  <si>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</si>
  <si>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</si>
  <si>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</si>
  <si>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</si>
  <si>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</si>
  <si>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</si>
  <si>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</si>
  <si>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</si>
  <si>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</si>
  <si>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</si>
  <si>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</si>
  <si>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</si>
  <si>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</si>
  <si>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</si>
  <si>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</si>
  <si>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</si>
  <si>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</si>
  <si>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</si>
  <si>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</si>
  <si>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</si>
  <si>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</si>
  <si>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</si>
  <si>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</si>
  <si>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</si>
  <si>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</si>
  <si>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</si>
  <si>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</si>
  <si>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</si>
  <si>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</si>
  <si>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</si>
  <si>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</si>
  <si>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</si>
  <si>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</si>
  <si>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</si>
  <si>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</si>
  <si>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</si>
  <si>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</si>
  <si>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</si>
  <si>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</si>
  <si>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</si>
  <si>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</si>
  <si>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</si>
  <si>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</si>
  <si>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</si>
  <si>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</si>
  <si>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</si>
  <si>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</si>
  <si>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</si>
  <si>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</si>
  <si>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</si>
  <si>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</si>
  <si>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</si>
  <si>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</si>
  <si>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</si>
  <si>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</si>
  <si>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</si>
  <si>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</si>
  <si>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</si>
  <si>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</si>
  <si>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</si>
  <si>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</si>
  <si>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</si>
  <si>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</si>
  <si>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</si>
  <si>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</si>
  <si>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</si>
  <si>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</si>
  <si>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</si>
  <si>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</si>
  <si>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</si>
  <si>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</si>
  <si>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</si>
  <si>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</si>
  <si>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</si>
  <si>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</si>
  <si>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</si>
  <si>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</si>
  <si>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</si>
  <si>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</si>
  <si>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</si>
  <si>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</si>
  <si>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</si>
  <si>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</si>
  <si>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</si>
  <si>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</si>
  <si>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</si>
  <si>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</si>
  <si>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</si>
  <si>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</si>
  <si>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</si>
  <si>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</si>
  <si>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</si>
  <si>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</si>
  <si>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</si>
  <si>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</si>
  <si>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</si>
  <si>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</si>
  <si>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</si>
  <si>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</si>
  <si>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</si>
  <si>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</si>
  <si>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</si>
  <si>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</si>
  <si>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</si>
  <si>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</si>
  <si>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</si>
  <si>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</si>
  <si>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</si>
  <si>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</si>
  <si>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</si>
  <si>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</si>
  <si>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</si>
  <si>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</si>
  <si>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</si>
  <si>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</si>
  <si>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</si>
  <si>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</si>
  <si>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</si>
  <si>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</si>
  <si>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</si>
  <si>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</si>
  <si>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</si>
  <si>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</si>
  <si>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</si>
  <si>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</si>
  <si>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</si>
  <si>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</si>
  <si>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</si>
  <si>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</si>
  <si>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</si>
  <si>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</si>
  <si>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</si>
  <si>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</si>
  <si>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</si>
  <si>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</si>
  <si>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</si>
  <si>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</si>
  <si>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</si>
  <si>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</si>
  <si>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</si>
  <si>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</si>
  <si>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</si>
  <si>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</si>
  <si>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</si>
  <si>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</si>
  <si>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</si>
  <si>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</si>
  <si>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</si>
  <si>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</si>
  <si>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</si>
  <si>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</si>
  <si>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</si>
  <si>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</si>
  <si>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</si>
  <si>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</si>
  <si>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</si>
  <si>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</si>
  <si>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</si>
  <si>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</si>
  <si>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</si>
  <si>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</si>
  <si>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</si>
  <si>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</si>
  <si>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</si>
  <si>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</si>
  <si>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</si>
  <si>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</si>
  <si>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</si>
  <si>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</si>
  <si>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</si>
  <si>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</si>
  <si>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</si>
  <si>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</si>
  <si>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</si>
  <si>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</si>
  <si>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</si>
  <si>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</si>
  <si>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</si>
  <si>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</si>
  <si>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</si>
  <si>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</si>
  <si>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</si>
  <si>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</si>
  <si>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</si>
  <si>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</si>
  <si>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</si>
  <si>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</si>
  <si>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</si>
  <si>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</si>
  <si>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</si>
  <si>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</si>
  <si>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</si>
  <si>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</si>
  <si>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</si>
  <si>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</si>
  <si>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</si>
  <si>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</si>
  <si>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</si>
  <si>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</si>
  <si>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</si>
  <si>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</si>
  <si>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</si>
  <si>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</si>
  <si>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</si>
  <si>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</si>
  <si>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</si>
  <si>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</si>
  <si>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</si>
  <si>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</si>
  <si>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</si>
  <si>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</si>
  <si>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</si>
  <si>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</si>
  <si>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</si>
  <si>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</si>
  <si>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</si>
  <si>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</si>
  <si>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</si>
  <si>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</si>
  <si>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</si>
  <si>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</si>
  <si>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</si>
  <si>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</si>
  <si>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</si>
  <si>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</si>
  <si>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</si>
  <si>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</si>
  <si>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</si>
  <si>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</si>
  <si>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</si>
  <si>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</si>
  <si>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</si>
  <si>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</si>
  <si>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</si>
  <si>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</si>
  <si>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</si>
  <si>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</si>
  <si>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</si>
  <si>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</si>
  <si>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</si>
  <si>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</si>
  <si>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</si>
  <si>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</si>
  <si>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</si>
  <si>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</si>
  <si>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</si>
  <si>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</si>
  <si>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</si>
  <si>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</si>
  <si>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</si>
  <si>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</si>
  <si>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</si>
  <si>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</si>
  <si>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</si>
  <si>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</si>
  <si>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</si>
  <si>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</si>
  <si>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</si>
  <si>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</si>
  <si>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</si>
  <si>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</si>
  <si>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</si>
  <si>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</si>
  <si>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</si>
  <si>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</si>
  <si>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</si>
  <si>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</si>
  <si>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</si>
  <si>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</si>
  <si>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</si>
  <si>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</si>
  <si>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</si>
  <si>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</si>
  <si>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</si>
  <si>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</si>
  <si>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</si>
  <si>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</si>
  <si>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</si>
  <si>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</si>
  <si>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</si>
  <si>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</si>
  <si>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</si>
  <si>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</si>
  <si>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</si>
  <si>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</si>
  <si>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</si>
  <si>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</si>
  <si>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</si>
  <si>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</si>
  <si>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</si>
  <si>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</si>
  <si>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</si>
  <si>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</si>
  <si>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</si>
  <si>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</si>
  <si>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</si>
  <si>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</si>
  <si>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</si>
  <si>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</si>
  <si>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</si>
  <si>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</si>
  <si>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</si>
  <si>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</si>
  <si>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</si>
  <si>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</si>
  <si>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</si>
  <si>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</si>
  <si>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</si>
  <si>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</si>
  <si>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</si>
  <si>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</si>
  <si>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</si>
  <si>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</si>
  <si>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</si>
  <si>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</si>
  <si>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</si>
  <si>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</si>
  <si>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</si>
  <si>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</si>
  <si>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</si>
  <si>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</si>
  <si>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</si>
  <si>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</si>
  <si>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</si>
  <si>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</si>
  <si>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</si>
  <si>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</si>
  <si>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</si>
  <si>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</si>
  <si>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</si>
  <si>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</si>
  <si>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</si>
  <si>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</si>
  <si>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</si>
  <si>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</si>
  <si>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</si>
  <si>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</si>
  <si>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</si>
  <si>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</si>
  <si>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</si>
  <si>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</si>
  <si>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</si>
  <si>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</si>
  <si>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</si>
  <si>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</si>
  <si>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</si>
  <si>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</si>
  <si>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</si>
  <si>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</si>
  <si>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</si>
  <si>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</si>
  <si>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</si>
  <si>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</si>
  <si>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</si>
  <si>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</si>
  <si>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</si>
  <si>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</si>
  <si>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</si>
  <si>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</si>
  <si>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</si>
  <si>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</si>
  <si>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</si>
  <si>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</si>
  <si>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</si>
  <si>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</si>
  <si>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</si>
  <si>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</si>
  <si>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</si>
  <si>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</si>
  <si>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</si>
  <si>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</si>
  <si>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</si>
  <si>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</si>
  <si>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</si>
  <si>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</si>
  <si>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</si>
  <si>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</si>
  <si>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</si>
  <si>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</si>
  <si>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</si>
  <si>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</si>
  <si>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</si>
  <si>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</si>
  <si>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</si>
  <si>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</si>
  <si>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</si>
  <si>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</si>
  <si>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</si>
  <si>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</si>
  <si>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</si>
  <si>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</si>
  <si>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</si>
  <si>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</si>
  <si>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</si>
  <si>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</si>
  <si>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</si>
  <si>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</si>
  <si>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</si>
  <si>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</si>
  <si>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</si>
  <si>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</si>
  <si>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</si>
  <si>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</si>
  <si>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</si>
  <si>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</si>
  <si>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</si>
  <si>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</si>
  <si>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</si>
  <si>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</si>
  <si>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</si>
  <si>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</si>
  <si>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</si>
  <si>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</si>
  <si>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</si>
  <si>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</si>
  <si>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</si>
  <si>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</si>
  <si>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</si>
  <si>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</si>
  <si>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</si>
  <si>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</si>
  <si>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</si>
  <si>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</si>
  <si>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</si>
  <si>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</si>
  <si>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</si>
  <si>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</si>
  <si>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</si>
  <si>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</si>
  <si>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</si>
  <si>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</si>
  <si>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</si>
  <si>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</si>
  <si>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</si>
  <si>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</si>
  <si>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</si>
  <si>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</si>
  <si>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</si>
  <si>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</si>
  <si>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</si>
  <si>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</si>
  <si>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</si>
  <si>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</si>
  <si>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</si>
  <si>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</si>
  <si>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</si>
  <si>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</si>
  <si>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</si>
  <si>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</si>
  <si>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</si>
  <si>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</si>
  <si>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</si>
  <si>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</si>
  <si>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</si>
  <si>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</si>
  <si>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</si>
  <si>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</si>
  <si>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</si>
  <si>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</si>
  <si>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</si>
  <si>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</si>
  <si>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</si>
  <si>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</si>
  <si>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</si>
  <si>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</si>
  <si>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</si>
  <si>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</si>
  <si>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</si>
  <si>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</si>
  <si>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</si>
  <si>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</si>
  <si>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</si>
  <si>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</si>
  <si>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</si>
  <si>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</si>
  <si>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</si>
  <si>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</si>
  <si>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</si>
  <si>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</si>
  <si>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</si>
  <si>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</si>
  <si>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</si>
  <si>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</si>
  <si>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</si>
  <si>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</si>
  <si>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</si>
  <si>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</si>
  <si>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</si>
  <si>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</si>
  <si>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</si>
  <si>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</si>
  <si>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</si>
  <si>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</si>
  <si>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</si>
  <si>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</si>
  <si>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</si>
  <si>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</si>
  <si>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</si>
  <si>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</si>
  <si>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</si>
  <si>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</si>
  <si>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</si>
  <si>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</si>
  <si>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</si>
  <si>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</si>
  <si>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</si>
  <si>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</si>
  <si>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</si>
  <si>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</si>
  <si>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</si>
  <si>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</si>
  <si>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</si>
  <si>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</si>
  <si>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</si>
  <si>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</si>
  <si>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</si>
  <si>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</si>
  <si>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</si>
  <si>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</si>
  <si>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</si>
  <si>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</si>
  <si>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</si>
  <si>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</si>
  <si>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</si>
  <si>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</si>
  <si>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</si>
  <si>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</si>
  <si>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</si>
  <si>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</si>
  <si>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</si>
  <si>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</si>
  <si>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</si>
  <si>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</si>
  <si>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</si>
  <si>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</si>
  <si>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</si>
  <si>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</si>
  <si>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</si>
  <si>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</si>
  <si>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</si>
  <si>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</si>
  <si>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</si>
  <si>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</si>
  <si>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</si>
  <si>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</si>
  <si>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</si>
  <si>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</si>
  <si>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</si>
  <si>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</si>
  <si>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</si>
  <si>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</si>
  <si>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</si>
  <si>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</si>
  <si>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</si>
  <si>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</si>
  <si>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</si>
  <si>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</si>
  <si>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</si>
  <si>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</si>
  <si>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</si>
  <si>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</si>
  <si>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</si>
  <si>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</si>
  <si>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</si>
  <si>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</si>
  <si>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</si>
  <si>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</si>
  <si>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</si>
  <si>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</si>
  <si>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</si>
  <si>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</si>
  <si>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</si>
  <si>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</si>
  <si>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</si>
  <si>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</si>
  <si>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</si>
  <si>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</si>
  <si>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</si>
  <si>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</si>
  <si>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</si>
  <si>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</si>
  <si>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</si>
  <si>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</si>
  <si>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</si>
  <si>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</si>
  <si>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</si>
  <si>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</si>
  <si>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</si>
  <si>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</si>
  <si>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</si>
  <si>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</si>
  <si>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</si>
  <si>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</si>
  <si>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</si>
  <si>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</si>
  <si>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</si>
  <si>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</si>
  <si>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</si>
  <si>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</si>
  <si>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</si>
  <si>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</si>
  <si>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</si>
  <si>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</si>
  <si>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</si>
  <si>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</si>
  <si>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</si>
  <si>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</si>
  <si>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</si>
  <si>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</si>
  <si>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</si>
  <si>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</si>
  <si>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</si>
  <si>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</si>
  <si>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</si>
  <si>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</si>
  <si>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</si>
  <si>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</si>
  <si>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</si>
  <si>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</si>
  <si>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</si>
  <si>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</si>
  <si>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</si>
  <si>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</si>
  <si>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</si>
  <si>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</si>
  <si>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</si>
  <si>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</si>
  <si>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</si>
  <si>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</si>
  <si>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</si>
  <si>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</si>
  <si>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</si>
  <si>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</si>
  <si>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</si>
  <si>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</si>
  <si>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</si>
  <si>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</si>
  <si>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</si>
  <si>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</si>
  <si>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</si>
  <si>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</si>
  <si>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</si>
  <si>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</si>
  <si>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</si>
  <si>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</si>
  <si>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</si>
  <si>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</si>
  <si>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</si>
  <si>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</si>
  <si>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</si>
  <si>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</si>
  <si>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</si>
  <si>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</si>
  <si>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</si>
  <si>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</si>
  <si>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</si>
  <si>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</si>
  <si>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</si>
  <si>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</si>
  <si>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</si>
  <si>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</si>
  <si>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</si>
  <si>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</si>
  <si>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</si>
  <si>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</si>
  <si>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</si>
  <si>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</si>
  <si>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</si>
  <si>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</si>
  <si>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</si>
  <si>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</si>
  <si>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</si>
  <si>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</si>
  <si>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</si>
  <si>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</si>
  <si>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</si>
  <si>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</si>
  <si>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</si>
  <si>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</si>
  <si>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</si>
  <si>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</si>
  <si>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</si>
  <si>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</si>
  <si>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</si>
  <si>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</si>
  <si>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</si>
  <si>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</si>
  <si>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</si>
  <si>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</si>
  <si>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</si>
  <si>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</si>
  <si>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</si>
  <si>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</si>
  <si>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</si>
  <si>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</si>
  <si>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</si>
  <si>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</si>
  <si>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</si>
  <si>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</si>
  <si>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</si>
  <si>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</si>
  <si>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</si>
  <si>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</si>
  <si>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</si>
  <si>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</si>
  <si>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</si>
  <si>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</si>
  <si>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</si>
  <si>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</si>
  <si>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</si>
  <si>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</si>
  <si>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</si>
  <si>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</si>
  <si>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</si>
  <si>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</si>
  <si>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</si>
  <si>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</si>
  <si>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</si>
  <si>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</si>
  <si>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</si>
  <si>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</si>
  <si>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</si>
  <si>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</si>
  <si>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</si>
  <si>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</si>
  <si>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</si>
  <si>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</si>
  <si>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</si>
  <si>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</si>
  <si>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</si>
  <si>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</si>
  <si>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</si>
  <si>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</si>
  <si>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</si>
  <si>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</si>
  <si>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</si>
  <si>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</si>
  <si>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</si>
  <si>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</si>
  <si>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</si>
  <si>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</si>
  <si>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</si>
  <si>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</si>
  <si>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</si>
  <si>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</si>
  <si>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</si>
  <si>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</si>
  <si>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</si>
  <si>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</si>
  <si>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</si>
  <si>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</si>
  <si>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</si>
  <si>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</si>
  <si>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</si>
  <si>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</si>
  <si>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</si>
  <si>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</si>
  <si>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</si>
  <si>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</si>
  <si>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</si>
  <si>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</si>
  <si>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</si>
  <si>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</si>
  <si>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</si>
  <si>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</si>
  <si>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</si>
  <si>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</si>
  <si>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</si>
  <si>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</si>
  <si>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</si>
  <si>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</si>
  <si>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</si>
  <si>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</si>
  <si>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</si>
  <si>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</si>
  <si>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</si>
  <si>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</si>
  <si>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</si>
  <si>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</si>
  <si>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</si>
  <si>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</si>
  <si>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</si>
  <si>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</si>
  <si>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</si>
  <si>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</si>
  <si>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</si>
  <si>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</si>
  <si>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</si>
  <si>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</si>
  <si>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</si>
  <si>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</si>
  <si>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</si>
  <si>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</si>
  <si>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</si>
  <si>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</si>
  <si>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</si>
  <si>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</si>
  <si>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</si>
  <si>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</si>
  <si>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</si>
  <si>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</si>
  <si>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</si>
  <si>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</si>
  <si>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</si>
  <si>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</si>
  <si>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</si>
  <si>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</si>
  <si>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</si>
  <si>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</si>
  <si>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</si>
  <si>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</si>
  <si>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</si>
  <si>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</si>
  <si>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</si>
  <si>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</si>
  <si>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</si>
  <si>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</si>
  <si>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</si>
  <si>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</si>
  <si>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</si>
  <si>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</si>
  <si>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</si>
  <si>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</si>
  <si>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</si>
  <si>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</si>
  <si>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</si>
  <si>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</si>
  <si>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</si>
  <si>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</si>
  <si>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</si>
  <si>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</si>
  <si>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</si>
  <si>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</si>
  <si>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</si>
  <si>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</si>
  <si>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</si>
  <si>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</si>
  <si>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</si>
  <si>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</si>
  <si>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</si>
  <si>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</si>
  <si>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</si>
  <si>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</si>
  <si>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</si>
  <si>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</si>
  <si>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</si>
  <si>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</si>
  <si>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</si>
  <si>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</si>
  <si>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</si>
  <si>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</si>
  <si>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</si>
  <si>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</si>
  <si>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</si>
  <si>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</si>
  <si>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</si>
  <si>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</si>
  <si>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</si>
  <si>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</si>
  <si>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</si>
  <si>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</si>
  <si>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</si>
  <si>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</si>
  <si>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</si>
  <si>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</si>
  <si>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</si>
  <si>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</si>
  <si>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</si>
  <si>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</si>
  <si>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</si>
  <si>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</si>
  <si>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</si>
  <si>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</si>
  <si>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</si>
  <si>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</si>
  <si>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</si>
  <si>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</si>
  <si>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</si>
  <si>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</si>
  <si>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</si>
  <si>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</si>
  <si>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</si>
  <si>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</si>
  <si>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</si>
  <si>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</si>
  <si>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</si>
  <si>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</si>
  <si>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</si>
  <si>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</si>
  <si>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</si>
  <si>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</si>
  <si>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</si>
  <si>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</si>
  <si>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</si>
  <si>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</si>
  <si>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</si>
  <si>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</si>
  <si>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</si>
  <si>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</si>
  <si>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</si>
  <si>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</si>
  <si>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</si>
  <si>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</si>
  <si>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</si>
  <si>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</si>
  <si>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</si>
  <si>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</si>
  <si>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</si>
  <si>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</si>
  <si>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</si>
  <si>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</si>
  <si>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</si>
  <si>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</si>
  <si>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</si>
  <si>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</si>
  <si>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</si>
  <si>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</si>
  <si>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</si>
  <si>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</si>
  <si>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</si>
  <si>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</si>
  <si>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</si>
  <si>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</si>
  <si>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</si>
  <si>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</si>
  <si>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</si>
  <si>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</si>
  <si>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</si>
  <si>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</si>
  <si>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</si>
  <si>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</si>
  <si>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</si>
  <si>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</si>
  <si>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</si>
  <si>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</si>
  <si>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</si>
  <si>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</si>
  <si>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</si>
  <si>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</si>
  <si>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</si>
  <si>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</si>
  <si>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</si>
  <si>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</si>
  <si>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</si>
  <si>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</si>
  <si>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</si>
  <si>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</si>
  <si>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</si>
  <si>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</si>
  <si>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</si>
  <si>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</si>
  <si>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</si>
  <si>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</si>
  <si>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</si>
  <si>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</si>
  <si>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</si>
  <si>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</si>
  <si>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</si>
  <si>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</si>
  <si>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</si>
  <si>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</si>
  <si>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</si>
  <si>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</si>
  <si>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</si>
  <si>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</si>
  <si>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</si>
  <si>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</si>
  <si>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</si>
  <si>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</si>
  <si>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</si>
  <si>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</si>
  <si>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</si>
  <si>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</si>
  <si>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</si>
  <si>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</si>
  <si>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</si>
  <si>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</si>
  <si>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</si>
  <si>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</si>
  <si>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</si>
  <si>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</si>
  <si>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</si>
  <si>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</si>
  <si>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</si>
  <si>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</si>
  <si>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</si>
  <si>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</si>
  <si>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</si>
  <si>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</si>
  <si>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</si>
  <si>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</si>
  <si>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</si>
  <si>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</si>
  <si>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</si>
  <si>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</si>
  <si>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</si>
  <si>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</si>
  <si>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</si>
  <si>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</si>
  <si>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</si>
  <si>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</si>
  <si>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</si>
  <si>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</si>
  <si>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</si>
  <si>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</si>
  <si>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</si>
  <si>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</si>
  <si>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</si>
  <si>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</si>
  <si>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</si>
  <si>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</si>
  <si>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</si>
  <si>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</si>
  <si>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</si>
  <si>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</si>
  <si>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</si>
  <si>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</si>
  <si>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</si>
  <si>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</si>
  <si>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</si>
  <si>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</si>
  <si>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</si>
  <si>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</si>
  <si>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</si>
  <si>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</si>
  <si>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</si>
  <si>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</si>
  <si>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</si>
  <si>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</si>
  <si>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</si>
  <si>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</si>
  <si>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</si>
  <si>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</si>
  <si>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</si>
  <si>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</si>
  <si>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</si>
  <si>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</si>
  <si>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</si>
  <si>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</si>
  <si>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</si>
  <si>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</si>
  <si>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</si>
  <si>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</si>
  <si>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</si>
  <si>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</si>
  <si>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</si>
  <si>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</si>
  <si>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</si>
  <si>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</si>
  <si>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</si>
  <si>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</si>
  <si>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</si>
  <si>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</si>
  <si>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</si>
  <si>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</si>
  <si>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</si>
  <si>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</si>
  <si>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</si>
  <si>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</si>
  <si>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</si>
  <si>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</si>
  <si>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</si>
  <si>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</si>
  <si>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</si>
  <si>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</si>
  <si>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</si>
  <si>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</si>
  <si>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</si>
  <si>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</si>
  <si>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</si>
  <si>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</si>
  <si>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</si>
  <si>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</si>
  <si>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</si>
  <si>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</si>
  <si>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</si>
  <si>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</si>
  <si>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</si>
  <si>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</si>
  <si>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</si>
  <si>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</si>
  <si>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</si>
  <si>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</si>
  <si>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</si>
  <si>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</si>
  <si>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</si>
  <si>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</si>
  <si>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</si>
  <si>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</si>
  <si>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</si>
  <si>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</si>
  <si>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</si>
  <si>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</si>
  <si>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</si>
  <si>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</si>
  <si>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</si>
  <si>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</si>
  <si>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</si>
  <si>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</si>
  <si>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</si>
  <si>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</si>
  <si>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</si>
  <si>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</si>
  <si>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</si>
  <si>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</si>
  <si>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</si>
  <si>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</si>
  <si>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</si>
  <si>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</si>
  <si>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</si>
  <si>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</si>
  <si>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</si>
  <si>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</si>
  <si>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</si>
  <si>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</si>
  <si>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</si>
  <si>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</si>
  <si>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</si>
  <si>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</si>
  <si>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</si>
  <si>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</si>
  <si>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</si>
  <si>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</si>
  <si>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</si>
  <si>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</si>
  <si>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</si>
  <si>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</si>
  <si>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</si>
  <si>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</si>
  <si>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</si>
  <si>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</si>
  <si>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</si>
  <si>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</si>
  <si>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</si>
  <si>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</si>
  <si>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</si>
  <si>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</si>
  <si>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</si>
  <si>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</si>
  <si>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</si>
  <si>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</si>
  <si>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</si>
  <si>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</si>
  <si>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</si>
  <si>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</si>
  <si>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</si>
  <si>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</si>
  <si>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</si>
  <si>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</si>
  <si>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</si>
  <si>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</si>
  <si>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</si>
  <si>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</si>
  <si>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</si>
  <si>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</si>
  <si>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</si>
  <si>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</si>
  <si>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</si>
  <si>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</si>
  <si>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</si>
  <si>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</si>
  <si>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</si>
  <si>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</si>
  <si>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</si>
  <si>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</si>
  <si>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</si>
  <si>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</si>
  <si>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</si>
  <si>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</si>
  <si>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</si>
  <si>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</si>
  <si>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</si>
  <si>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</si>
  <si>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</si>
  <si>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</si>
  <si>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</si>
  <si>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</si>
  <si>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</si>
  <si>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</si>
  <si>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</si>
  <si>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</si>
  <si>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</si>
  <si>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</si>
  <si>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</si>
  <si>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</si>
  <si>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</si>
  <si>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</si>
  <si>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</si>
  <si>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</si>
  <si>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</si>
  <si>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</si>
  <si>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</si>
  <si>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</si>
  <si>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</si>
  <si>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</si>
  <si>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</si>
  <si>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</si>
  <si>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</si>
  <si>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</si>
  <si>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</si>
  <si>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</si>
  <si>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</si>
  <si>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</si>
  <si>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</si>
  <si>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</si>
  <si>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</si>
  <si>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</si>
  <si>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</si>
  <si>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</si>
  <si>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</si>
  <si>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</si>
  <si>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</si>
  <si>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</si>
  <si>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</si>
  <si>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</si>
  <si>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</si>
  <si>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</si>
  <si>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</si>
  <si>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</si>
  <si>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</si>
  <si>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</si>
  <si>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</si>
  <si>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</si>
  <si>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</si>
  <si>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</si>
  <si>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</si>
  <si>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</si>
  <si>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</si>
  <si>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</si>
  <si>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</si>
  <si>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</si>
  <si>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</si>
  <si>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</si>
  <si>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</si>
  <si>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</si>
  <si>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</si>
  <si>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</si>
  <si>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</si>
  <si>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</si>
  <si>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</si>
  <si>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</si>
  <si>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</si>
  <si>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</si>
  <si>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</si>
  <si>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</si>
  <si>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</si>
  <si>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</si>
  <si>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</si>
  <si>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</si>
  <si>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</si>
  <si>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</si>
  <si>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</si>
  <si>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</si>
  <si>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</si>
  <si>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</si>
  <si>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</si>
  <si>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</si>
  <si>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</si>
  <si>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</si>
  <si>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</si>
  <si>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</si>
  <si>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</si>
  <si>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</si>
  <si>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</si>
  <si>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</si>
  <si>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</si>
  <si>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</si>
  <si>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</si>
  <si>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</si>
  <si>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</si>
  <si>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</si>
  <si>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</si>
  <si>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</si>
  <si>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</si>
  <si>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</si>
  <si>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</si>
  <si>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</si>
  <si>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</si>
  <si>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</si>
  <si>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</si>
  <si>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</si>
  <si>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</si>
  <si>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</si>
  <si>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</si>
  <si>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</si>
  <si>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</si>
  <si>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</si>
  <si>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</si>
  <si>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</si>
  <si>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</si>
  <si>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</si>
  <si>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</si>
  <si>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</si>
  <si>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</si>
  <si>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</si>
  <si>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</si>
  <si>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</si>
  <si>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</si>
  <si>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</si>
  <si>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</si>
  <si>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</si>
  <si>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</si>
  <si>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</si>
  <si>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</si>
  <si>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</si>
  <si>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</si>
  <si>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</si>
  <si>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</si>
  <si>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</si>
  <si>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</si>
  <si>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</si>
  <si>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</si>
  <si>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</si>
  <si>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</si>
  <si>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</si>
  <si>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</si>
  <si>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</si>
  <si>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</si>
  <si>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</si>
  <si>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</si>
  <si>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</si>
  <si>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</si>
  <si>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</si>
  <si>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</si>
  <si>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</si>
  <si>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</si>
  <si>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</si>
  <si>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</si>
  <si>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</si>
  <si>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</si>
  <si>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</si>
  <si>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</si>
  <si>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</si>
  <si>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</si>
  <si>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</si>
  <si>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</si>
  <si>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</si>
  <si>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</si>
  <si>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</si>
  <si>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</si>
  <si>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</si>
  <si>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</si>
  <si>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</si>
  <si>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</si>
  <si>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</si>
  <si>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</si>
  <si>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</si>
  <si>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</si>
  <si>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</si>
  <si>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</si>
  <si>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</si>
  <si>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</si>
  <si>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</si>
  <si>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</si>
  <si>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</si>
  <si>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</si>
  <si>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</si>
  <si>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</si>
  <si>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</si>
  <si>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</si>
  <si>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</si>
  <si>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</si>
  <si>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</si>
  <si>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</si>
  <si>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</si>
  <si>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</si>
  <si>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</si>
  <si>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</si>
  <si>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</si>
  <si>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</si>
  <si>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</si>
  <si>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</si>
  <si>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</si>
  <si>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</si>
  <si>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</si>
  <si>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</si>
  <si>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</si>
  <si>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</si>
  <si>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</si>
  <si>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</si>
  <si>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</si>
  <si>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</si>
  <si>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</si>
  <si>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</si>
  <si>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</si>
  <si>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</si>
  <si>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</si>
  <si>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</si>
  <si>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</si>
  <si>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</si>
  <si>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</si>
  <si>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</si>
  <si>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</si>
  <si>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</si>
  <si>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</si>
  <si>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</si>
  <si>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</si>
  <si>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</si>
  <si>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</si>
  <si>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</si>
  <si>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</si>
  <si>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</si>
  <si>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</si>
  <si>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</si>
  <si>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</si>
  <si>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</si>
  <si>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</si>
  <si>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</si>
  <si>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</si>
  <si>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</si>
  <si>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</si>
  <si>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</si>
  <si>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</si>
  <si>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</si>
  <si>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</si>
  <si>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</si>
  <si>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</si>
  <si>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</si>
  <si>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</si>
  <si>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</si>
  <si>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</si>
  <si>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</si>
  <si>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</si>
  <si>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</si>
  <si>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</si>
  <si>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</si>
  <si>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</si>
  <si>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</si>
  <si>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</si>
  <si>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</si>
  <si>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</si>
  <si>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</si>
  <si>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</si>
  <si>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</si>
  <si>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</si>
  <si>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</si>
  <si>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</si>
  <si>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</si>
  <si>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</si>
  <si>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</si>
  <si>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</si>
  <si>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</si>
  <si>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</si>
  <si>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</si>
  <si>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</si>
  <si>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</si>
  <si>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</si>
  <si>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</si>
  <si>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</si>
  <si>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</si>
  <si>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</si>
  <si>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</si>
  <si>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</si>
  <si>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</si>
  <si>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</si>
  <si>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</si>
  <si>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</si>
  <si>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</si>
  <si>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</si>
  <si>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</si>
  <si>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</si>
  <si>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</si>
  <si>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</si>
  <si>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</si>
  <si>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</si>
  <si>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</si>
  <si>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</si>
  <si>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</si>
  <si>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</si>
  <si>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</si>
  <si>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</si>
  <si>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</si>
  <si>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</si>
  <si>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</si>
  <si>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</si>
  <si>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</si>
  <si>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</si>
  <si>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</si>
  <si>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</si>
  <si>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</si>
  <si>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</si>
  <si>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</si>
  <si>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</si>
  <si>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</si>
  <si>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</si>
  <si>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</si>
  <si>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</si>
  <si>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</si>
  <si>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</si>
  <si>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</si>
  <si>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</si>
  <si>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</si>
  <si>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</si>
  <si>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</si>
  <si>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</si>
  <si>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</si>
  <si>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</si>
  <si>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</si>
  <si>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</si>
  <si>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</si>
  <si>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</si>
  <si>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</si>
  <si>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</si>
  <si>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</si>
  <si>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</si>
  <si>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</si>
  <si>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</si>
  <si>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</si>
  <si>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</si>
  <si>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</si>
  <si>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</si>
  <si>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</si>
  <si>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</si>
  <si>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</si>
  <si>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</si>
  <si>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</si>
  <si>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</si>
  <si>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</si>
  <si>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</si>
  <si>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</si>
  <si>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</si>
  <si>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</si>
  <si>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</si>
  <si>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</si>
  <si>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</si>
  <si>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</si>
  <si>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</si>
  <si>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</si>
  <si>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</si>
  <si>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</si>
  <si>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</si>
  <si>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</si>
  <si>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</si>
  <si>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</si>
  <si>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</si>
  <si>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</si>
  <si>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</si>
  <si>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</si>
  <si>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</si>
  <si>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</si>
  <si>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</si>
  <si>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</si>
  <si>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</si>
  <si>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</si>
  <si>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</si>
  <si>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</si>
  <si>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</si>
  <si>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</si>
  <si>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</si>
  <si>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</si>
  <si>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</si>
  <si>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</si>
  <si>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</si>
  <si>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</si>
  <si>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</si>
  <si>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</si>
  <si>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</si>
  <si>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</si>
  <si>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</si>
  <si>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</si>
  <si>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</si>
  <si>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</si>
  <si>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</si>
  <si>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</si>
  <si>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</si>
  <si>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</si>
  <si>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</si>
  <si>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</si>
  <si>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</si>
  <si>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</si>
  <si>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</si>
  <si>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</si>
  <si>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</si>
  <si>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</si>
  <si>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</si>
  <si>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</si>
  <si>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</si>
  <si>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</si>
  <si>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</si>
  <si>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</si>
  <si>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</si>
  <si>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</si>
  <si>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</si>
  <si>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</si>
  <si>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</si>
  <si>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</si>
  <si>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</si>
  <si>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</si>
  <si>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</si>
  <si>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</si>
  <si>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</si>
  <si>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</si>
  <si>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</si>
  <si>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</si>
  <si>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</si>
  <si>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</si>
  <si>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</si>
  <si>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</si>
  <si>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</si>
  <si>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</si>
  <si>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</si>
  <si>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</si>
  <si>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</si>
  <si>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</si>
  <si>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</si>
  <si>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</si>
  <si>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</si>
  <si>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</si>
  <si>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</si>
  <si>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</si>
  <si>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</si>
  <si>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</si>
  <si>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</si>
  <si>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</si>
  <si>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</si>
  <si>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</si>
  <si>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</si>
  <si>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</si>
  <si>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</si>
  <si>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</si>
  <si>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</si>
  <si>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</si>
  <si>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</si>
  <si>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</si>
  <si>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</si>
  <si>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</si>
  <si>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</si>
  <si>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</si>
  <si>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</si>
  <si>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</si>
  <si>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</si>
  <si>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</si>
  <si>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</si>
  <si>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</si>
  <si>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</si>
  <si>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</si>
  <si>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</si>
  <si>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</si>
  <si>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</si>
  <si>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</si>
  <si>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</si>
  <si>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</si>
  <si>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</si>
  <si>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</si>
  <si>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</si>
  <si>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</si>
  <si>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</si>
  <si>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</si>
  <si>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</si>
  <si>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</si>
  <si>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</si>
  <si>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</si>
  <si>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</si>
  <si>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</si>
  <si>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</si>
  <si>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</si>
  <si>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</si>
  <si>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</si>
  <si>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</si>
  <si>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</si>
  <si>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</si>
  <si>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</si>
  <si>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</si>
  <si>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</si>
  <si>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</si>
  <si>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</si>
  <si>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</si>
  <si>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</si>
  <si>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</si>
  <si>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</si>
  <si>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</si>
  <si>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</si>
  <si>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</si>
  <si>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</si>
  <si>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</si>
  <si>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</si>
  <si>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</si>
  <si>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</si>
  <si>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</si>
  <si>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</si>
  <si>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</si>
  <si>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</si>
  <si>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</si>
  <si>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</si>
  <si>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</si>
  <si>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</si>
  <si>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</si>
  <si>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</si>
  <si>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</si>
  <si>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</si>
  <si>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</si>
  <si>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</si>
  <si>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</si>
  <si>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</si>
  <si>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</si>
  <si>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</si>
  <si>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</si>
  <si>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</si>
  <si>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</si>
  <si>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</si>
  <si>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</si>
  <si>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</si>
  <si>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</si>
  <si>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</si>
  <si>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</si>
  <si>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</si>
  <si>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</si>
  <si>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</si>
  <si>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</si>
  <si>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</si>
  <si>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</si>
  <si>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</si>
  <si>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</si>
  <si>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</si>
  <si>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</si>
  <si>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</si>
  <si>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</si>
  <si>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</si>
  <si>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</si>
  <si>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</si>
  <si>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</si>
  <si>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</si>
  <si>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</si>
  <si>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</si>
  <si>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</si>
  <si>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</si>
  <si>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</si>
  <si>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</si>
  <si>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</si>
  <si>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</si>
  <si>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</si>
  <si>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</si>
  <si>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</si>
  <si>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</si>
  <si>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</si>
  <si>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</si>
  <si>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</si>
  <si>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</si>
  <si>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</si>
  <si>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</si>
  <si>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</si>
  <si>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</si>
  <si>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</si>
  <si>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</si>
  <si>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</si>
  <si>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</si>
  <si>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</si>
  <si>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</si>
  <si>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</si>
  <si>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</si>
  <si>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</si>
  <si>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</si>
  <si>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</si>
  <si>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</si>
  <si>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</si>
  <si>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</si>
  <si>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</si>
  <si>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</si>
  <si>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</si>
  <si>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</si>
  <si>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</si>
  <si>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</si>
  <si>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</si>
  <si>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</si>
  <si>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</si>
  <si>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</si>
  <si>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</si>
  <si>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</si>
  <si>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</si>
  <si>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</si>
  <si>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</si>
  <si>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</si>
  <si>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</si>
  <si>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</si>
  <si>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</si>
  <si>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</si>
  <si>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</si>
  <si>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</si>
  <si>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</si>
  <si>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</si>
  <si>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</si>
  <si>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</si>
  <si>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</si>
  <si>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</si>
  <si>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</si>
  <si>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</si>
  <si>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</si>
  <si>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</si>
  <si>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</si>
  <si>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</si>
  <si>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</si>
  <si>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</si>
  <si>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</si>
  <si>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</si>
  <si>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</si>
  <si>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</si>
  <si>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</si>
  <si>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</si>
  <si>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</si>
  <si>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</si>
  <si>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</si>
  <si>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</si>
  <si>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</si>
  <si>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</si>
  <si>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</si>
  <si>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</si>
  <si>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</si>
  <si>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</si>
  <si>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</si>
  <si>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</si>
  <si>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</si>
  <si>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</si>
  <si>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</si>
  <si>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</si>
  <si>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</si>
  <si>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</si>
  <si>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</si>
  <si>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</si>
  <si>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</si>
  <si>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</si>
  <si>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</si>
  <si>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</si>
  <si>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</si>
  <si>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</si>
  <si>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</si>
  <si>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</si>
  <si>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</si>
  <si>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</si>
  <si>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</si>
  <si>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</si>
  <si>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</si>
  <si>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</si>
  <si>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</si>
  <si>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</si>
  <si>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</si>
  <si>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</si>
  <si>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</si>
  <si>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</si>
  <si>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</si>
  <si>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</si>
  <si>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</si>
  <si>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</si>
  <si>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</si>
  <si>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</si>
  <si>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</si>
  <si>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</si>
  <si>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</si>
  <si>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</si>
  <si>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</si>
  <si>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</si>
  <si>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</si>
  <si>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</si>
  <si>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</si>
  <si>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</si>
  <si>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</si>
  <si>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</si>
  <si>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</si>
  <si>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</si>
  <si>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</si>
  <si>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</si>
  <si>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</si>
  <si>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</si>
  <si>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</si>
  <si>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</si>
  <si>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</si>
  <si>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</si>
  <si>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</si>
  <si>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</si>
  <si>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</si>
  <si>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</si>
  <si>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</si>
  <si>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</si>
  <si>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</si>
  <si>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</si>
  <si>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</si>
  <si>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</si>
  <si>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</si>
  <si>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</si>
  <si>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</si>
  <si>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</si>
  <si>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</si>
  <si>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</si>
  <si>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</si>
  <si>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</si>
  <si>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</si>
  <si>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</si>
  <si>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</si>
  <si>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</si>
  <si>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</si>
  <si>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</si>
  <si>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</si>
  <si>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</si>
  <si>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</si>
  <si>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</si>
  <si>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</si>
  <si>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</si>
  <si>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</si>
  <si>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</si>
  <si>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</si>
  <si>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</si>
  <si>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</si>
  <si>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</si>
  <si>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</si>
  <si>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</si>
  <si>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</si>
  <si>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</si>
  <si>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</si>
  <si>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</si>
  <si>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</si>
  <si>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</si>
  <si>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</si>
  <si>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</si>
  <si>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</si>
  <si>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</si>
  <si>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</si>
  <si>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</si>
  <si>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</si>
  <si>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</si>
  <si>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</si>
  <si>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</si>
  <si>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</si>
  <si>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</si>
  <si>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</si>
  <si>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</si>
  <si>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</si>
  <si>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</si>
  <si>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</si>
  <si>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</si>
  <si>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</si>
  <si>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</si>
  <si>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</si>
  <si>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</si>
  <si>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</si>
  <si>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</si>
  <si>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</si>
  <si>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</si>
  <si>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</si>
  <si>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</si>
  <si>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</si>
  <si>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</si>
  <si>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</si>
  <si>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</si>
  <si>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</si>
  <si>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</si>
  <si>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</si>
  <si>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</si>
  <si>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</si>
  <si>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</si>
  <si>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</si>
  <si>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</si>
  <si>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</si>
  <si>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</si>
  <si>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</si>
  <si>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</si>
  <si>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</si>
  <si>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</si>
  <si>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</si>
  <si>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</si>
  <si>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</si>
  <si>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</si>
  <si>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</si>
  <si>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</si>
  <si>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</si>
  <si>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</si>
  <si>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</si>
  <si>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</si>
  <si>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</si>
  <si>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</si>
  <si>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</si>
  <si>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</si>
  <si>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</si>
  <si>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</si>
  <si>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</si>
  <si>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</si>
  <si>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</si>
  <si>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</si>
  <si>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</si>
  <si>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</si>
  <si>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</si>
  <si>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</si>
  <si>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</si>
  <si>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</si>
  <si>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</si>
  <si>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</si>
  <si>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</si>
  <si>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</si>
  <si>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</si>
  <si>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</si>
  <si>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</si>
  <si>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</si>
  <si>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</si>
  <si>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</si>
  <si>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</si>
  <si>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</si>
  <si>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</si>
  <si>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</si>
  <si>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</si>
  <si>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</si>
  <si>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</si>
  <si>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</si>
  <si>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</si>
  <si>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</si>
  <si>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</si>
  <si>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</si>
  <si>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</si>
  <si>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</si>
  <si>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</si>
  <si>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</si>
  <si>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</si>
  <si>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</si>
  <si>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</si>
  <si>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</si>
  <si>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</si>
  <si>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</si>
  <si>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</si>
  <si>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</si>
  <si>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</si>
  <si>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</si>
  <si>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</si>
  <si>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</si>
  <si>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</si>
  <si>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</si>
  <si>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</si>
  <si>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</si>
  <si>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</si>
  <si>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</si>
  <si>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</si>
  <si>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</si>
  <si>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</si>
  <si>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</si>
  <si>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</si>
  <si>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</si>
  <si>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</si>
  <si>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</si>
  <si>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</si>
  <si>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</si>
  <si>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</si>
  <si>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</si>
  <si>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</si>
  <si>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</si>
  <si>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</si>
  <si>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</si>
  <si>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</si>
  <si>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</si>
  <si>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</si>
  <si>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</si>
  <si>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</si>
  <si>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</si>
  <si>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</si>
  <si>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</si>
  <si>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</si>
  <si>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</si>
  <si>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</si>
  <si>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</si>
  <si>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</si>
  <si>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</si>
  <si>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</si>
  <si>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</si>
  <si>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</si>
  <si>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</si>
  <si>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</si>
  <si>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</si>
  <si>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</si>
  <si>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</si>
  <si>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</si>
  <si>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</si>
  <si>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</si>
  <si>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</si>
  <si>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</si>
  <si>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</si>
  <si>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</si>
  <si>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</si>
  <si>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</si>
  <si>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</si>
  <si>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</si>
  <si>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</si>
  <si>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</si>
  <si>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</si>
  <si>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</si>
  <si>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</si>
  <si>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</si>
  <si>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</si>
  <si>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</si>
  <si>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</si>
  <si>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</si>
  <si>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</si>
  <si>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</si>
  <si>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</si>
  <si>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</si>
  <si>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</si>
  <si>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</si>
  <si>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</si>
  <si>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</si>
  <si>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</si>
  <si>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</si>
  <si>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</si>
  <si>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</si>
  <si>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</si>
  <si>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</si>
  <si>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</si>
  <si>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</si>
  <si>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</si>
  <si>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</si>
  <si>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</si>
  <si>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</si>
  <si>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</si>
  <si>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</si>
  <si>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</si>
  <si>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</si>
  <si>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</si>
  <si>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</si>
  <si>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</si>
  <si>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</si>
  <si>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</si>
  <si>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</si>
  <si>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</si>
  <si>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</si>
  <si>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</si>
  <si>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</si>
  <si>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</si>
  <si>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</si>
  <si>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</si>
  <si>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</si>
  <si>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</si>
  <si>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</si>
  <si>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</si>
  <si>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</si>
  <si>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</si>
  <si>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</si>
  <si>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</si>
  <si>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</si>
  <si>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</si>
  <si>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</si>
  <si>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</si>
  <si>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</si>
  <si>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</si>
  <si>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</si>
  <si>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</si>
  <si>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</si>
  <si>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</si>
  <si>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</si>
  <si>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</si>
  <si>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</si>
  <si>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</si>
  <si>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</si>
  <si>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</si>
  <si>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</si>
  <si>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</si>
  <si>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</si>
  <si>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</si>
  <si>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</si>
  <si>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</si>
  <si>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</si>
  <si>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</si>
  <si>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</si>
  <si>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</si>
  <si>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</si>
  <si>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</si>
  <si>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</si>
  <si>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</si>
  <si>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</si>
  <si>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</si>
  <si>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</si>
  <si>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</si>
  <si>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</si>
  <si>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</si>
  <si>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</si>
  <si>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</si>
  <si>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</si>
  <si>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</si>
  <si>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</si>
  <si>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</si>
  <si>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</si>
  <si>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</si>
  <si>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</si>
  <si>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</si>
  <si>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</si>
  <si>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</si>
  <si>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</si>
  <si>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</si>
  <si>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</si>
  <si>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</si>
  <si>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</si>
  <si>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</si>
  <si>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</si>
  <si>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</si>
  <si>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</si>
  <si>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</si>
  <si>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</si>
  <si>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</si>
  <si>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</si>
  <si>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</si>
  <si>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</si>
  <si>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</si>
  <si>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</si>
  <si>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</si>
  <si>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</si>
  <si>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</si>
  <si>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</si>
  <si>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</si>
  <si>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</si>
  <si>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</si>
  <si>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</si>
  <si>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</si>
  <si>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</si>
  <si>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</si>
  <si>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</si>
  <si>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</si>
  <si>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</si>
  <si>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</si>
  <si>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</si>
  <si>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</si>
  <si>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</si>
  <si>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</si>
  <si>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</si>
  <si>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</si>
  <si>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</si>
  <si>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</si>
  <si>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</si>
  <si>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</si>
  <si>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</si>
  <si>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</si>
  <si>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</si>
  <si>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</si>
  <si>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</si>
  <si>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</si>
  <si>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</si>
  <si>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</si>
  <si>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</si>
  <si>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</si>
  <si>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</si>
  <si>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</si>
  <si>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</si>
  <si>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</si>
  <si>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</si>
  <si>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</si>
  <si>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</si>
  <si>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</si>
  <si>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</si>
  <si>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</si>
  <si>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</si>
  <si>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</si>
  <si>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</si>
  <si>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</si>
  <si>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</si>
  <si>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</si>
  <si>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</si>
  <si>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</si>
  <si>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</si>
  <si>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</si>
  <si>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</si>
  <si>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</si>
  <si>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</si>
  <si>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</si>
  <si>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</si>
  <si>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</si>
  <si>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</si>
  <si>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</si>
  <si>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</si>
  <si>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</si>
  <si>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</si>
  <si>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</si>
  <si>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</si>
  <si>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</si>
  <si>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</si>
  <si>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</si>
  <si>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</si>
  <si>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</si>
  <si>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</si>
  <si>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</si>
  <si>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</si>
  <si>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</si>
  <si>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</si>
  <si>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</si>
  <si>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</si>
  <si>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</si>
  <si>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</si>
  <si>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</si>
  <si>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</si>
  <si>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</si>
  <si>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</si>
  <si>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</si>
  <si>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</si>
  <si>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</si>
  <si>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</si>
  <si>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</si>
  <si>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</si>
  <si>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</si>
  <si>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</si>
  <si>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</si>
  <si>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</si>
  <si>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</si>
  <si>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</si>
  <si>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</si>
  <si>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</si>
  <si>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</si>
  <si>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</si>
  <si>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</si>
  <si>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</si>
  <si>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</si>
  <si>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</si>
  <si>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</si>
  <si>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</si>
  <si>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</si>
  <si>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</si>
  <si>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</si>
  <si>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</si>
  <si>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</si>
  <si>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</si>
  <si>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</si>
  <si>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</si>
  <si>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</si>
  <si>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</si>
  <si>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</si>
  <si>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</si>
  <si>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</si>
  <si>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</si>
  <si>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</si>
  <si>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</si>
  <si>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</si>
  <si>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</si>
  <si>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</si>
  <si>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</si>
  <si>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</si>
  <si>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</si>
  <si>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</si>
  <si>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</si>
  <si>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</si>
  <si>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</si>
  <si>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</si>
  <si>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</si>
  <si>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</si>
  <si>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</si>
  <si>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</si>
  <si>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</si>
  <si>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</si>
  <si>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</si>
  <si>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</si>
  <si>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</si>
  <si>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</si>
  <si>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</si>
  <si>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</si>
  <si>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</si>
  <si>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</si>
  <si>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</si>
  <si>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</si>
  <si>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</si>
  <si>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</si>
  <si>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</si>
  <si>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</si>
  <si>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</si>
  <si>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</si>
  <si>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</si>
  <si>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</si>
  <si>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</si>
  <si>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</si>
  <si>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</si>
  <si>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</si>
  <si>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</si>
  <si>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</si>
  <si>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</si>
  <si>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</si>
  <si>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</si>
  <si>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</si>
  <si>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</si>
  <si>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</si>
  <si>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</si>
  <si>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</si>
  <si>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</si>
  <si>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</si>
  <si>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</si>
  <si>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</si>
  <si>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</si>
  <si>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</si>
  <si>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</si>
  <si>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</si>
  <si>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</si>
  <si>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</si>
  <si>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</si>
  <si>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</si>
  <si>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</si>
  <si>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</si>
  <si>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</si>
  <si>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</si>
  <si>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</si>
  <si>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</si>
  <si>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</si>
  <si>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</si>
  <si>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</si>
  <si>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</si>
  <si>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</si>
  <si>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</si>
  <si>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</si>
  <si>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</si>
  <si>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</si>
  <si>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</si>
  <si>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</si>
  <si>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</si>
  <si>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</si>
  <si>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</si>
  <si>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</si>
  <si>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</si>
  <si>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</si>
  <si>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</si>
  <si>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</si>
  <si>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</si>
  <si>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</si>
  <si>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</si>
  <si>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</si>
  <si>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</si>
  <si>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</si>
  <si>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</si>
  <si>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</si>
  <si>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</si>
  <si>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</si>
  <si>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</si>
  <si>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</si>
  <si>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</si>
  <si>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</si>
  <si>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</si>
  <si>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</si>
  <si>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</si>
  <si>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</si>
  <si>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</si>
  <si>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</si>
  <si>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</si>
  <si>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</si>
  <si>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</si>
  <si>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</si>
  <si>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</si>
  <si>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</si>
  <si>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</si>
  <si>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</si>
  <si>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</si>
  <si>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</si>
  <si>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</si>
  <si>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</si>
  <si>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</si>
  <si>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</si>
  <si>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</si>
  <si>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</si>
  <si>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</si>
  <si>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</si>
  <si>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</si>
  <si>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</si>
  <si>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</si>
  <si>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</si>
  <si>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</si>
  <si>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</si>
  <si>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</si>
  <si>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</si>
  <si>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</si>
  <si>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</si>
  <si>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</si>
  <si>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</si>
  <si>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</si>
  <si>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</si>
  <si>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</si>
  <si>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</si>
  <si>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</si>
  <si>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</si>
  <si>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</si>
  <si>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</si>
  <si>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</si>
  <si>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</si>
  <si>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</si>
  <si>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</si>
  <si>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</si>
  <si>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</si>
  <si>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</si>
  <si>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</si>
  <si>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</si>
  <si>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</si>
  <si>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</si>
  <si>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</si>
  <si>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</si>
  <si>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</si>
  <si>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</si>
  <si>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</si>
  <si>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</si>
  <si>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</si>
  <si>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</si>
  <si>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</si>
  <si>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</si>
  <si>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</si>
  <si>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</si>
  <si>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</si>
  <si>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</si>
  <si>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</si>
  <si>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</si>
  <si>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</si>
  <si>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</si>
  <si>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</si>
  <si>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</si>
  <si>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</si>
  <si>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</si>
  <si>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</si>
  <si>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</si>
  <si>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</si>
  <si>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</si>
  <si>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</si>
  <si>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</si>
  <si>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</si>
  <si>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</si>
  <si>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</si>
  <si>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</si>
  <si>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</si>
  <si>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</si>
  <si>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</si>
  <si>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</si>
  <si>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</si>
  <si>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</si>
  <si>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</si>
  <si>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</si>
  <si>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</si>
  <si>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</si>
  <si>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</si>
  <si>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</si>
  <si>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</si>
  <si>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</si>
  <si>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</si>
  <si>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</si>
  <si>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</si>
  <si>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</si>
  <si>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</si>
  <si>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</si>
  <si>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</si>
  <si>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</si>
  <si>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</si>
  <si>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</si>
  <si>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</si>
  <si>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</si>
  <si>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</si>
  <si>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</si>
  <si>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</si>
  <si>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</si>
  <si>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</si>
  <si>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</si>
  <si>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</si>
  <si>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</si>
  <si>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</si>
  <si>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</si>
  <si>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</si>
  <si>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</si>
  <si>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</si>
  <si>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</si>
  <si>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</si>
  <si>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</si>
  <si>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</si>
  <si>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</si>
  <si>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</si>
  <si>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</si>
  <si>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</si>
  <si>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</si>
  <si>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</si>
  <si>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</si>
  <si>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</si>
  <si>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</si>
  <si>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</si>
  <si>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</si>
  <si>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</si>
  <si>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</si>
  <si>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</si>
  <si>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</si>
  <si>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</si>
  <si>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</si>
  <si>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</si>
  <si>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</si>
  <si>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</si>
  <si>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</si>
  <si>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</si>
  <si>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</si>
  <si>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</si>
  <si>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</si>
  <si>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</si>
  <si>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</si>
  <si>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</si>
  <si>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</si>
  <si>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</si>
  <si>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</si>
  <si>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</si>
  <si>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</si>
  <si>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</si>
  <si>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</si>
  <si>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</si>
  <si>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</si>
  <si>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</si>
  <si>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</si>
  <si>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</si>
  <si>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</si>
  <si>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</si>
  <si>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</si>
  <si>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</si>
  <si>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</si>
  <si>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</si>
  <si>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</si>
  <si>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</si>
  <si>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</si>
  <si>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</si>
  <si>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</si>
  <si>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</si>
  <si>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</si>
  <si>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</si>
  <si>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</si>
  <si>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</si>
  <si>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</si>
  <si>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</si>
  <si>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</si>
  <si>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</si>
  <si>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</si>
  <si>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</si>
  <si>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</si>
  <si>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</si>
  <si>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</si>
  <si>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</si>
  <si>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</si>
  <si>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</si>
  <si>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</si>
  <si>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</si>
  <si>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</si>
  <si>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</si>
  <si>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</si>
  <si>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</si>
  <si>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</si>
  <si>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</si>
  <si>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</si>
  <si>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</si>
  <si>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</si>
  <si>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</si>
  <si>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</si>
  <si>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</si>
  <si>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</si>
  <si>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</si>
  <si>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</si>
  <si>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</si>
  <si>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</si>
  <si>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</si>
  <si>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</si>
  <si>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</si>
  <si>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</si>
  <si>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</si>
  <si>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</si>
  <si>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</si>
  <si>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</si>
  <si>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</si>
  <si>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</si>
  <si>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</si>
  <si>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</si>
  <si>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</si>
  <si>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</si>
  <si>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</si>
  <si>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</si>
  <si>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</si>
  <si>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</si>
  <si>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</si>
  <si>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</si>
  <si>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</si>
  <si>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</si>
  <si>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</si>
  <si>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</si>
  <si>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</si>
  <si>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</si>
  <si>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</si>
  <si>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</si>
  <si>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</si>
  <si>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</si>
  <si>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</si>
  <si>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</si>
  <si>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</si>
  <si>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</si>
  <si>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</si>
  <si>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</si>
  <si>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</si>
  <si>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</si>
  <si>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</si>
  <si>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</si>
  <si>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</si>
  <si>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</si>
  <si>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</si>
  <si>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</si>
  <si>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</si>
  <si>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</si>
  <si>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</si>
  <si>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</si>
  <si>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</si>
  <si>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</si>
  <si>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</si>
  <si>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</si>
  <si>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</si>
  <si>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</si>
  <si>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</si>
  <si>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</si>
  <si>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</si>
  <si>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</si>
  <si>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</si>
  <si>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</si>
  <si>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</si>
  <si>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</si>
  <si>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</si>
  <si>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</si>
  <si>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</si>
  <si>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</si>
  <si>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</si>
  <si>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</si>
  <si>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</si>
  <si>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</si>
  <si>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</si>
  <si>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</si>
  <si>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</si>
  <si>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</si>
  <si>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</si>
  <si>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</si>
  <si>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</si>
  <si>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</si>
  <si>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</si>
  <si>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</si>
  <si>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</si>
  <si>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</si>
  <si>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</si>
  <si>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</si>
  <si>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</si>
  <si>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</si>
  <si>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</si>
  <si>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</si>
  <si>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</si>
  <si>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</si>
  <si>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</si>
  <si>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</si>
  <si>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</si>
  <si>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</si>
  <si>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</si>
  <si>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</si>
  <si>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</si>
  <si>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</si>
  <si>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</si>
  <si>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</si>
  <si>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</si>
  <si>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</si>
  <si>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</si>
  <si>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</si>
  <si>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</si>
  <si>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</si>
  <si>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</si>
  <si>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</si>
  <si>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</si>
  <si>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</si>
  <si>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</si>
  <si>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</si>
  <si>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</si>
  <si>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</si>
  <si>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</si>
  <si>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</si>
  <si>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</si>
  <si>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</si>
  <si>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</si>
  <si>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</si>
  <si>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</si>
  <si>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</si>
  <si>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</si>
  <si>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</si>
  <si>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</si>
  <si>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</si>
  <si>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</si>
  <si>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</si>
  <si>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</si>
  <si>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</si>
  <si>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</si>
  <si>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</si>
  <si>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</si>
  <si>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</si>
  <si>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</si>
  <si>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</si>
  <si>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</si>
  <si>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</si>
  <si>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</si>
  <si>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</si>
  <si>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</si>
  <si>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</si>
  <si>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</si>
  <si>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</si>
  <si>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</si>
  <si>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</si>
  <si>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</si>
  <si>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</si>
  <si>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</si>
  <si>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</si>
  <si>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</si>
  <si>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</si>
  <si>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</si>
  <si>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</si>
  <si>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</si>
  <si>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</si>
  <si>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</si>
  <si>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</si>
  <si>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</si>
  <si>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</si>
  <si>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</si>
  <si>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</si>
  <si>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</si>
  <si>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</si>
  <si>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</si>
  <si>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</si>
  <si>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</si>
  <si>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</si>
  <si>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</si>
  <si>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</si>
  <si>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</si>
  <si>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</si>
  <si>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</si>
  <si>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</si>
  <si>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</si>
  <si>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</si>
  <si>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</si>
  <si>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</si>
  <si>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</si>
  <si>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</si>
  <si>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</si>
  <si>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</si>
  <si>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</si>
  <si>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</si>
  <si>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</si>
  <si>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</si>
  <si>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</si>
  <si>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</si>
  <si>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</si>
  <si>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</si>
  <si>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</si>
  <si>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</si>
  <si>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</si>
  <si>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</si>
  <si>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</si>
  <si>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</si>
  <si>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</si>
  <si>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</si>
  <si>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</si>
  <si>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</si>
  <si>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</si>
  <si>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</si>
  <si>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</si>
  <si>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</si>
  <si>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</si>
  <si>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</si>
  <si>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</si>
  <si>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</si>
  <si>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</si>
  <si>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</si>
  <si>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</si>
  <si>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</si>
  <si>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</si>
  <si>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</si>
  <si>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</si>
  <si>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</si>
  <si>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</si>
  <si>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</si>
  <si>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</si>
  <si>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</si>
  <si>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</si>
  <si>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</si>
  <si>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</si>
  <si>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</si>
  <si>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</si>
  <si>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</si>
  <si>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</si>
  <si>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</si>
  <si>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</si>
  <si>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</si>
  <si>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</si>
  <si>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</si>
  <si>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</si>
  <si>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</si>
  <si>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</si>
  <si>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</si>
  <si>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</si>
  <si>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</si>
  <si>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</si>
  <si>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</si>
  <si>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</si>
  <si>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</si>
  <si>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</si>
  <si>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</si>
  <si>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</si>
  <si>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</si>
  <si>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</si>
  <si>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</si>
  <si>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</si>
  <si>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</si>
  <si>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</si>
  <si>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</si>
  <si>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</si>
  <si>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</si>
  <si>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</si>
  <si>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</si>
  <si>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</si>
  <si>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</si>
  <si>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</si>
  <si>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</si>
  <si>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</si>
  <si>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</si>
  <si>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</si>
  <si>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</si>
  <si>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</si>
  <si>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</si>
  <si>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</si>
  <si>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</si>
  <si>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</si>
  <si>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</si>
  <si>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</si>
  <si>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</si>
  <si>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</si>
  <si>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</si>
  <si>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</si>
  <si>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</si>
  <si>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</si>
  <si>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</si>
  <si>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</si>
  <si>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</si>
  <si>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</si>
  <si>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</si>
  <si>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</si>
  <si>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</si>
  <si>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</si>
  <si>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</si>
  <si>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</si>
  <si>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</si>
  <si>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</si>
  <si>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</si>
  <si>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</si>
  <si>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</si>
  <si>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</si>
  <si>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</si>
  <si>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</si>
  <si>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</si>
  <si>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</si>
  <si>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</si>
  <si>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</si>
  <si>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</si>
  <si>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</si>
  <si>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</si>
  <si>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</si>
  <si>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</si>
  <si>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</si>
  <si>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</si>
  <si>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</si>
  <si>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</si>
  <si>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</si>
  <si>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</si>
  <si>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</si>
  <si>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</si>
  <si>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</si>
  <si>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</si>
  <si>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</si>
  <si>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</si>
  <si>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</si>
  <si>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</si>
  <si>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</si>
  <si>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</si>
  <si>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</si>
  <si>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</si>
  <si>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</si>
  <si>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</si>
  <si>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</si>
  <si>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</si>
  <si>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</si>
  <si>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</si>
  <si>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</si>
  <si>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</si>
  <si>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</si>
  <si>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</si>
  <si>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</si>
  <si>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</si>
  <si>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</si>
  <si>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</si>
  <si>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</si>
  <si>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</si>
  <si>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</si>
  <si>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</si>
  <si>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</si>
  <si>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</si>
  <si>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</si>
  <si>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</si>
  <si>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</si>
  <si>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</si>
  <si>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</si>
  <si>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</si>
  <si>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</si>
  <si>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</si>
  <si>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</si>
  <si>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</si>
  <si>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</si>
  <si>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</si>
  <si>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</si>
  <si>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</si>
  <si>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</si>
  <si>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</si>
  <si>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</si>
  <si>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</si>
  <si>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</si>
  <si>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</si>
  <si>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</si>
  <si>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</si>
  <si>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</si>
  <si>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</si>
  <si>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</si>
  <si>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</si>
  <si>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</si>
  <si>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</si>
  <si>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</si>
  <si>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</si>
  <si>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</si>
  <si>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</si>
  <si>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</si>
  <si>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</si>
  <si>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</si>
  <si>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</si>
  <si>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</si>
  <si>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</si>
  <si>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</si>
  <si>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</si>
  <si>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</si>
  <si>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</si>
  <si>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</si>
  <si>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</si>
  <si>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</si>
  <si>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</si>
  <si>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</si>
  <si>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</si>
  <si>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</si>
  <si>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</si>
  <si>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</si>
  <si>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</si>
  <si>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</si>
  <si>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</si>
  <si>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</si>
  <si>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</si>
  <si>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</si>
  <si>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</si>
  <si>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</si>
  <si>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</si>
  <si>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</si>
  <si>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</si>
  <si>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</si>
  <si>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</si>
  <si>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</si>
  <si>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</si>
  <si>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</si>
  <si>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</si>
  <si>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</si>
  <si>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</si>
  <si>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</si>
  <si>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</si>
  <si>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</si>
  <si>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</si>
  <si>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</si>
  <si>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</si>
  <si>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</si>
  <si>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</si>
  <si>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</si>
  <si>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</si>
  <si>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</si>
  <si>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</si>
  <si>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</si>
  <si>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</si>
  <si>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</si>
  <si>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</si>
  <si>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</si>
  <si>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</si>
  <si>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</si>
  <si>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</si>
  <si>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</si>
  <si>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</si>
  <si>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</si>
  <si>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</si>
  <si>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</si>
  <si>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</si>
  <si>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</si>
  <si>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</si>
  <si>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</si>
  <si>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</si>
  <si>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</si>
  <si>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</si>
  <si>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</si>
  <si>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</si>
  <si>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</si>
  <si>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</si>
  <si>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</si>
  <si>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</si>
  <si>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</si>
  <si>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</si>
  <si>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</si>
  <si>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</si>
  <si>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</si>
  <si>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</si>
  <si>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</si>
  <si>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</si>
  <si>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</si>
  <si>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</si>
  <si>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</si>
  <si>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</si>
  <si>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</si>
  <si>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</si>
  <si>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</si>
  <si>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</si>
  <si>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</si>
  <si>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</si>
  <si>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</si>
  <si>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</si>
  <si>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</si>
  <si>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</si>
  <si>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</si>
  <si>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</si>
  <si>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</si>
  <si>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</si>
  <si>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</si>
  <si>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</si>
  <si>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</si>
  <si>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</si>
  <si>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</si>
  <si>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</si>
  <si>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</si>
  <si>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</si>
  <si>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</si>
  <si>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</si>
  <si>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</si>
  <si>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</si>
  <si>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</si>
  <si>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</si>
  <si>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</si>
  <si>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</si>
  <si>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</si>
  <si>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</si>
  <si>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</si>
  <si>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</si>
  <si>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</si>
  <si>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</si>
  <si>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</si>
  <si>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</si>
  <si>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</si>
  <si>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</si>
  <si>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</si>
  <si>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</si>
  <si>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</si>
  <si>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</si>
  <si>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</si>
  <si>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</si>
  <si>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</si>
  <si>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</si>
  <si>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</si>
  <si>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</si>
  <si>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</si>
  <si>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</si>
  <si>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</si>
  <si>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</si>
  <si>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</si>
  <si>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</si>
  <si>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</si>
  <si>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</si>
  <si>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</si>
  <si>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</si>
  <si>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</si>
  <si>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</si>
  <si>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</si>
  <si>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</si>
  <si>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</si>
  <si>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</si>
  <si>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</si>
  <si>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</si>
  <si>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</si>
  <si>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</si>
  <si>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</si>
  <si>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</si>
  <si>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</si>
  <si>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</si>
  <si>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</si>
  <si>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</si>
  <si>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</si>
  <si>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</si>
  <si>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</si>
  <si>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</si>
  <si>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</si>
  <si>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</si>
  <si>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</si>
  <si>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</si>
  <si>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</si>
  <si>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</si>
  <si>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</si>
  <si>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</si>
  <si>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</si>
  <si>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</si>
  <si>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</si>
  <si>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</si>
  <si>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</si>
  <si>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</si>
  <si>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</si>
  <si>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</si>
  <si>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</si>
  <si>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</si>
  <si>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</si>
  <si>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</si>
  <si>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</si>
  <si>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</si>
  <si>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</si>
  <si>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</si>
  <si>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</si>
  <si>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</si>
  <si>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</si>
  <si>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</si>
  <si>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</si>
  <si>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</si>
  <si>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</si>
  <si>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</si>
  <si>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</si>
  <si>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</si>
  <si>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</si>
  <si>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</si>
  <si>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</si>
  <si>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</si>
  <si>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</si>
  <si>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</si>
  <si>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</si>
  <si>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</si>
  <si>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</si>
  <si>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</si>
  <si>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</si>
  <si>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</si>
  <si>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</si>
  <si>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</si>
  <si>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</si>
  <si>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</si>
  <si>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</si>
  <si>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</si>
  <si>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</si>
  <si>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</si>
  <si>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</si>
  <si>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</si>
  <si>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</si>
  <si>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</si>
  <si>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</si>
  <si>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</si>
  <si>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</si>
  <si>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</si>
  <si>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</si>
  <si>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</si>
  <si>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</si>
  <si>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</si>
  <si>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</si>
  <si>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</si>
  <si>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</si>
  <si>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</si>
  <si>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</si>
  <si>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</si>
  <si>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</si>
  <si>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</si>
  <si>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</si>
  <si>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</si>
  <si>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</si>
  <si>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</si>
  <si>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</si>
  <si>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</si>
  <si>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</si>
  <si>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</si>
  <si>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</si>
  <si>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</si>
  <si>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</si>
  <si>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</si>
  <si>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</si>
  <si>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</si>
  <si>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</si>
  <si>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</si>
  <si>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</si>
  <si>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</si>
  <si>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</si>
  <si>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</si>
  <si>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</si>
  <si>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</si>
  <si>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</si>
  <si>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</si>
  <si>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</si>
  <si>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</si>
  <si>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</si>
  <si>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</si>
  <si>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</si>
  <si>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</si>
  <si>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</si>
  <si>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</si>
  <si>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</si>
  <si>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</si>
  <si>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</si>
  <si>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</si>
  <si>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</si>
  <si>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</si>
  <si>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</si>
  <si>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</si>
  <si>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</si>
  <si>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</si>
  <si>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</si>
  <si>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</si>
  <si>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</si>
  <si>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</si>
  <si>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</si>
  <si>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</si>
  <si>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</si>
  <si>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</si>
  <si>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</si>
  <si>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</si>
  <si>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</si>
  <si>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</si>
  <si>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</si>
  <si>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</si>
  <si>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</si>
  <si>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</si>
  <si>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</si>
  <si>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</si>
  <si>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</si>
  <si>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</si>
  <si>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</si>
  <si>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</si>
  <si>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</si>
  <si>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</si>
  <si>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</si>
  <si>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</si>
  <si>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</si>
  <si>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</si>
  <si>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</si>
  <si>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</si>
  <si>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</si>
  <si>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</si>
  <si>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</si>
  <si>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</si>
  <si>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</si>
  <si>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</si>
  <si>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</si>
  <si>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</si>
  <si>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</si>
  <si>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</si>
  <si>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</si>
  <si>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</si>
  <si>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</si>
  <si>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</si>
  <si>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</si>
  <si>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</si>
  <si>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</si>
  <si>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</si>
  <si>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</si>
  <si>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</si>
  <si>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</si>
  <si>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</si>
  <si>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</si>
  <si>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</si>
  <si>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</si>
  <si>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</si>
  <si>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</si>
  <si>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</si>
  <si>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</si>
  <si>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</si>
  <si>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</si>
  <si>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</si>
  <si>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</si>
  <si>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</si>
  <si>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</si>
  <si>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</si>
  <si>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</si>
  <si>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</si>
  <si>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</si>
  <si>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</si>
  <si>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</si>
  <si>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</si>
  <si>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</si>
  <si>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</si>
  <si>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</si>
  <si>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</si>
  <si>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</si>
  <si>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</si>
  <si>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</si>
  <si>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</si>
  <si>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</si>
  <si>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</si>
  <si>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</si>
  <si>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</si>
  <si>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</si>
  <si>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</si>
  <si>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</si>
  <si>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</si>
  <si>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</si>
  <si>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</si>
  <si>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</si>
  <si>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</si>
  <si>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</si>
  <si>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</si>
  <si>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</si>
  <si>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</si>
  <si>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</si>
  <si>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</si>
  <si>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</si>
  <si>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</si>
  <si>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</si>
  <si>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</si>
  <si>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</si>
  <si>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</si>
  <si>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</si>
  <si>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</si>
  <si>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</si>
  <si>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</si>
  <si>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</si>
  <si>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</si>
  <si>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</si>
  <si>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</si>
  <si>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</si>
  <si>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</si>
  <si>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</si>
  <si>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</si>
  <si>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</si>
  <si>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</si>
  <si>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</si>
  <si>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</si>
  <si>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</si>
  <si>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</si>
  <si>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</si>
  <si>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</si>
  <si>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</si>
  <si>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</si>
  <si>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</si>
  <si>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</si>
  <si>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</si>
  <si>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</si>
  <si>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</si>
  <si>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</si>
  <si>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</si>
  <si>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</si>
  <si>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</si>
  <si>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</si>
  <si>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</si>
  <si>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</si>
  <si>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</si>
  <si>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</si>
  <si>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</si>
  <si>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</si>
  <si>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</si>
  <si>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</si>
  <si>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</si>
  <si>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</si>
  <si>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</si>
  <si>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</si>
  <si>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</si>
  <si>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</si>
  <si>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</si>
  <si>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</si>
  <si>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</si>
  <si>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</si>
  <si>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</si>
  <si>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</si>
  <si>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</si>
  <si>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</si>
  <si>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</si>
  <si>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</si>
  <si>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</si>
  <si>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</si>
  <si>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</si>
  <si>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</si>
  <si>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</si>
  <si>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</si>
  <si>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</si>
  <si>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</si>
  <si>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</si>
  <si>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</si>
  <si>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</si>
  <si>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</si>
  <si>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</si>
  <si>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</si>
  <si>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</si>
  <si>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</si>
  <si>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</si>
  <si>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</si>
  <si>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</si>
  <si>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</si>
  <si>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</si>
  <si>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</si>
  <si>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</si>
  <si>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</si>
  <si>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</si>
  <si>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</si>
  <si>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</si>
  <si>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</si>
  <si>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</si>
  <si>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</si>
  <si>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</si>
  <si>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</si>
  <si>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</si>
  <si>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</si>
  <si>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</si>
  <si>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</si>
  <si>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</si>
  <si>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</si>
  <si>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</si>
  <si>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</si>
  <si>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</si>
  <si>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</si>
  <si>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</si>
  <si>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</si>
  <si>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</si>
  <si>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</si>
  <si>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</si>
  <si>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</si>
  <si>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</si>
  <si>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</si>
  <si>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</si>
  <si>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</si>
  <si>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</si>
  <si>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</si>
  <si>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</si>
  <si>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</si>
  <si>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</si>
  <si>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</si>
  <si>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</si>
  <si>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</si>
  <si>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</si>
  <si>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</si>
  <si>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</si>
  <si>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</si>
  <si>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</si>
  <si>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</si>
  <si>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</si>
  <si>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</si>
  <si>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</si>
  <si>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</si>
  <si>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</si>
  <si>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</si>
  <si>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</si>
  <si>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</si>
  <si>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</si>
  <si>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</si>
  <si>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</si>
  <si>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</si>
  <si>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</si>
  <si>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</si>
  <si>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</si>
  <si>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</si>
  <si>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</si>
  <si>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</si>
  <si>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</si>
  <si>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</si>
  <si>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</si>
  <si>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</si>
  <si>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</si>
  <si>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</si>
  <si>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</si>
  <si>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</si>
  <si>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</si>
  <si>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</si>
  <si>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</si>
  <si>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</si>
  <si>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</si>
  <si>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</si>
  <si>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</si>
  <si>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</si>
  <si>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</si>
  <si>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</si>
  <si>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</si>
  <si>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</si>
  <si>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</si>
  <si>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</si>
  <si>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</si>
  <si>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</si>
  <si>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</si>
  <si>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</si>
  <si>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</si>
  <si>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</si>
  <si>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</si>
  <si>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</si>
  <si>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</si>
  <si>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</si>
  <si>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</si>
  <si>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</si>
  <si>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</si>
  <si>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</si>
  <si>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</si>
  <si>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</si>
  <si>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</si>
  <si>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</si>
  <si>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</si>
  <si>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</si>
  <si>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</si>
  <si>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</si>
  <si>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</si>
  <si>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</si>
  <si>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</si>
  <si>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</si>
  <si>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</si>
  <si>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</si>
  <si>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</si>
  <si>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</si>
  <si>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</si>
  <si>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</si>
  <si>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</si>
  <si>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</si>
  <si>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</si>
  <si>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</si>
  <si>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</si>
  <si>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</si>
  <si>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</si>
  <si>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</si>
  <si>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</si>
  <si>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</si>
  <si>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</si>
  <si>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</si>
  <si>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</si>
  <si>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</si>
  <si>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</si>
  <si>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</si>
  <si>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</si>
  <si>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</si>
  <si>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</si>
  <si>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</si>
  <si>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</si>
  <si>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</si>
  <si>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</si>
  <si>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</si>
  <si>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</si>
  <si>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</si>
  <si>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</si>
  <si>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</si>
  <si>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</si>
  <si>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</si>
  <si>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</si>
  <si>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</si>
  <si>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</si>
  <si>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</si>
  <si>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</si>
  <si>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</si>
  <si>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</si>
  <si>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</si>
  <si>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</si>
  <si>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</si>
  <si>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</si>
  <si>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</si>
  <si>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</si>
  <si>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</si>
  <si>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</si>
  <si>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</si>
  <si>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</si>
  <si>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</si>
  <si>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</si>
  <si>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</si>
  <si>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</si>
  <si>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</si>
  <si>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</si>
  <si>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</si>
  <si>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</si>
  <si>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</si>
  <si>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</si>
  <si>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</si>
  <si>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</si>
  <si>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</si>
  <si>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</si>
  <si>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</si>
  <si>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</si>
  <si>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</si>
  <si>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</si>
  <si>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</si>
  <si>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</si>
  <si>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</si>
  <si>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</si>
  <si>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</si>
  <si>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</si>
  <si>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</si>
  <si>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</si>
  <si>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</si>
  <si>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</si>
  <si>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</si>
  <si>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</si>
  <si>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</si>
  <si>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</si>
  <si>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</si>
  <si>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</si>
  <si>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</si>
  <si>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</si>
  <si>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</si>
  <si>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</si>
  <si>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</si>
  <si>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</si>
  <si>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</si>
  <si>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</si>
  <si>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</si>
  <si>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</si>
  <si>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</si>
  <si>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</si>
  <si>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</si>
  <si>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</si>
  <si>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</si>
  <si>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</si>
  <si>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</si>
  <si>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</si>
  <si>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</si>
  <si>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</si>
  <si>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</si>
  <si>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</si>
  <si>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</si>
  <si>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</si>
  <si>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</si>
  <si>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</si>
  <si>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</si>
  <si>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</si>
  <si>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</si>
  <si>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</si>
  <si>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</si>
  <si>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</si>
  <si>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</si>
  <si>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</si>
  <si>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</si>
  <si>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</si>
  <si>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</si>
  <si>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</si>
  <si>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</si>
  <si>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</si>
  <si>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</si>
  <si>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</si>
  <si>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</si>
  <si>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</si>
  <si>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</si>
  <si>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</si>
  <si>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</si>
  <si>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</si>
  <si>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</si>
  <si>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</si>
  <si>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</si>
  <si>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</si>
  <si>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</si>
  <si>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</si>
  <si>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</si>
  <si>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</si>
  <si>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</si>
  <si>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</si>
  <si>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</si>
  <si>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</si>
  <si>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</si>
  <si>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</si>
  <si>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</si>
  <si>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</si>
  <si>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</si>
  <si>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</si>
  <si>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</si>
  <si>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</si>
  <si>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</si>
  <si>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</si>
  <si>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</si>
  <si>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</si>
  <si>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</si>
  <si>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</si>
  <si>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</si>
  <si>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</si>
  <si>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</si>
  <si>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</si>
  <si>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</si>
  <si>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</si>
  <si>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</si>
  <si>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</si>
  <si>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</si>
  <si>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</si>
  <si>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</si>
  <si>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</si>
  <si>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</si>
  <si>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</si>
  <si>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</si>
  <si>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</si>
  <si>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</si>
  <si>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</si>
  <si>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</si>
  <si>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</si>
  <si>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</si>
  <si>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</si>
  <si>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</si>
  <si>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</si>
  <si>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</si>
  <si>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</si>
  <si>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</si>
  <si>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</si>
  <si>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</si>
  <si>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</si>
  <si>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</si>
  <si>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</si>
  <si>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</si>
  <si>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</si>
  <si>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</si>
  <si>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</si>
  <si>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</si>
  <si>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</si>
  <si>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</si>
  <si>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</si>
  <si>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</si>
  <si>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</si>
  <si>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</si>
  <si>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</si>
  <si>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</si>
  <si>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</si>
  <si>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</si>
  <si>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</si>
  <si>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</si>
  <si>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</si>
  <si>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</si>
  <si>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</si>
  <si>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</si>
  <si>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</si>
  <si>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</si>
  <si>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</si>
  <si>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</si>
  <si>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</si>
  <si>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</si>
  <si>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</si>
  <si>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</si>
  <si>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</si>
  <si>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</si>
  <si>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</si>
  <si>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</si>
  <si>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</si>
  <si>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</si>
  <si>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</si>
  <si>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</si>
  <si>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</si>
  <si>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</si>
  <si>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</si>
  <si>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</si>
  <si>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</si>
  <si>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</si>
  <si>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</si>
  <si>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</si>
  <si>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</si>
  <si>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</si>
  <si>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</si>
  <si>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</si>
  <si>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</si>
  <si>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</si>
  <si>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</si>
  <si>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</si>
  <si>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</si>
  <si>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</si>
  <si>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</si>
  <si>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</si>
  <si>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</si>
  <si>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</si>
  <si>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</si>
  <si>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</si>
  <si>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</si>
  <si>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</si>
  <si>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</si>
  <si>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</si>
  <si>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</si>
  <si>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</si>
  <si>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</si>
  <si>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</si>
  <si>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</si>
  <si>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</si>
  <si>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</si>
  <si>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</si>
  <si>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</si>
  <si>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</si>
  <si>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</si>
  <si>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</si>
  <si>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</si>
  <si>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</si>
  <si>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</si>
  <si>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</si>
  <si>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</si>
  <si>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</si>
  <si>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</si>
  <si>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</si>
  <si>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</si>
  <si>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</si>
  <si>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</si>
  <si>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</si>
  <si>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</si>
  <si>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</si>
  <si>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</si>
  <si>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</si>
  <si>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</si>
  <si>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</si>
  <si>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</si>
  <si>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</si>
  <si>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</si>
  <si>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</si>
  <si>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</si>
  <si>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</si>
  <si>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</si>
  <si>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</si>
  <si>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</si>
  <si>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</si>
  <si>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</si>
  <si>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</si>
  <si>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</si>
  <si>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</si>
  <si>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</si>
  <si>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</si>
  <si>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</si>
  <si>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</si>
  <si>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</si>
  <si>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</si>
  <si>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</si>
  <si>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</si>
  <si>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</si>
  <si>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</si>
  <si>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</si>
  <si>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</si>
  <si>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</si>
  <si>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</si>
  <si>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</si>
  <si>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</si>
  <si>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</si>
  <si>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</si>
  <si>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</si>
  <si>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</si>
  <si>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</si>
  <si>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</si>
  <si>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</si>
  <si>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</si>
  <si>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</si>
  <si>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</si>
  <si>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</si>
  <si>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</si>
  <si>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</si>
  <si>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</si>
  <si>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</si>
  <si>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</si>
  <si>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</si>
  <si>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</si>
  <si>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</si>
  <si>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</si>
  <si>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</si>
  <si>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</si>
  <si>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</si>
  <si>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</si>
  <si>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</si>
  <si>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</si>
  <si>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</si>
  <si>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</si>
  <si>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</si>
  <si>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</si>
  <si>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</si>
  <si>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</si>
  <si>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</si>
  <si>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</si>
  <si>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</si>
  <si>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</si>
  <si>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</si>
  <si>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</si>
  <si>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</si>
  <si>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</si>
  <si>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</si>
  <si>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</si>
  <si>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</si>
  <si>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</si>
  <si>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</si>
  <si>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</si>
  <si>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</si>
  <si>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</si>
  <si>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</si>
  <si>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</si>
  <si>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</si>
  <si>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</si>
  <si>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</si>
  <si>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</si>
  <si>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</si>
  <si>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</si>
  <si>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</si>
  <si>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</si>
  <si>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</si>
  <si>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</si>
  <si>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</si>
  <si>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</si>
  <si>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</si>
  <si>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</si>
  <si>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</si>
  <si>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</si>
  <si>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</si>
  <si>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</si>
  <si>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</si>
  <si>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</si>
  <si>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</si>
  <si>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</si>
  <si>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</si>
  <si>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</si>
  <si>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</si>
  <si>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</si>
  <si>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</si>
  <si>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</si>
  <si>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</si>
  <si>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</si>
  <si>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</si>
  <si>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</si>
  <si>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</si>
  <si>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</si>
  <si>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</si>
  <si>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</si>
  <si>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</si>
  <si>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</si>
  <si>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</si>
  <si>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</si>
  <si>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</si>
  <si>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</si>
  <si>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</si>
  <si>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</si>
  <si>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</si>
  <si>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</si>
  <si>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</si>
  <si>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</si>
  <si>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</si>
  <si>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</si>
  <si>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</si>
  <si>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</si>
  <si>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</si>
  <si>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</si>
  <si>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</si>
  <si>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</si>
  <si>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</si>
  <si>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</si>
  <si>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</si>
  <si>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</si>
  <si>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</si>
  <si>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</si>
  <si>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</si>
  <si>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</si>
  <si>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</si>
  <si>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</si>
  <si>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</si>
  <si>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</si>
  <si>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</si>
  <si>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</si>
  <si>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</si>
  <si>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</si>
  <si>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</si>
  <si>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</si>
  <si>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</si>
  <si>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</si>
  <si>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</si>
  <si>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</si>
  <si>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</si>
  <si>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</si>
  <si>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</si>
  <si>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</si>
  <si>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</si>
  <si>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</si>
  <si>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</si>
  <si>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</si>
  <si>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</si>
  <si>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</si>
  <si>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</si>
  <si>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</si>
  <si>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</si>
  <si>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</si>
  <si>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</si>
  <si>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</si>
  <si>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</si>
  <si>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</si>
  <si>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</si>
  <si>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</si>
  <si>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</si>
  <si>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</si>
  <si>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</si>
  <si>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</si>
  <si>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</si>
  <si>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</si>
  <si>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</si>
  <si>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</si>
  <si>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</si>
  <si>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</si>
  <si>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</si>
  <si>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</si>
  <si>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</si>
  <si>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</si>
  <si>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</si>
  <si>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</si>
  <si>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</si>
  <si>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</si>
  <si>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</si>
  <si>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</si>
  <si>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</si>
  <si>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</si>
  <si>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</si>
  <si>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</si>
  <si>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</si>
  <si>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</si>
  <si>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</si>
  <si>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</si>
  <si>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</si>
  <si>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</si>
  <si>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</si>
  <si>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</si>
  <si>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</si>
  <si>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</si>
  <si>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</si>
  <si>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</si>
  <si>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</si>
  <si>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</si>
  <si>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</si>
  <si>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</si>
  <si>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</si>
  <si>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</si>
  <si>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</si>
  <si>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</si>
  <si>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</si>
  <si>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</si>
  <si>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</si>
  <si>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</si>
  <si>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</si>
  <si>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</si>
  <si>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</si>
  <si>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</si>
  <si>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</si>
  <si>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</si>
  <si>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</si>
  <si>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</si>
  <si>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</si>
  <si>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</si>
  <si>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</si>
  <si>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</si>
  <si>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</si>
  <si>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</si>
  <si>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</si>
  <si>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</si>
  <si>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</si>
  <si>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</si>
  <si>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</si>
  <si>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</si>
  <si>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</si>
  <si>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</si>
  <si>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</si>
  <si>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</si>
  <si>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</si>
  <si>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</si>
  <si>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</si>
  <si>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</si>
  <si>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</si>
  <si>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</si>
  <si>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</si>
  <si>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</si>
  <si>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</si>
  <si>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</si>
  <si>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</si>
  <si>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</si>
  <si>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</si>
  <si>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</si>
  <si>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</si>
  <si>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</si>
  <si>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</si>
  <si>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</si>
  <si>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</si>
  <si>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</si>
  <si>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</si>
  <si>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</si>
  <si>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</si>
  <si>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</si>
  <si>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</si>
  <si>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</si>
  <si>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</si>
  <si>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</si>
  <si>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</si>
  <si>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</si>
  <si>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</si>
  <si>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</si>
  <si>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</si>
  <si>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</si>
  <si>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</si>
  <si>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</si>
  <si>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</si>
  <si>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</si>
  <si>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</si>
  <si>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</si>
  <si>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</si>
  <si>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</si>
  <si>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</si>
  <si>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</si>
  <si>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</si>
  <si>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</si>
  <si>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</si>
  <si>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</si>
  <si>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</si>
  <si>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</si>
  <si>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</si>
  <si>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</si>
  <si>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</si>
  <si>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</si>
  <si>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</si>
  <si>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</si>
  <si>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</si>
  <si>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</si>
  <si>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</si>
  <si>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</si>
  <si>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</si>
  <si>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</si>
  <si>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</si>
  <si>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</si>
  <si>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</si>
  <si>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</si>
  <si>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</si>
  <si>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</si>
  <si>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</si>
  <si>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</si>
  <si>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</si>
  <si>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</si>
  <si>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</si>
  <si>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</si>
  <si>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</si>
  <si>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</si>
  <si>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</si>
  <si>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</si>
  <si>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</si>
  <si>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</si>
  <si>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</si>
  <si>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</si>
  <si>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</si>
  <si>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</si>
  <si>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</si>
  <si>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</si>
  <si>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</si>
  <si>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</si>
  <si>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</si>
  <si>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</si>
  <si>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</si>
  <si>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</si>
  <si>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</si>
  <si>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</si>
  <si>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</si>
  <si>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</si>
  <si>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</si>
  <si>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</si>
  <si>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</si>
  <si>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</si>
  <si>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</si>
  <si>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</si>
  <si>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</si>
  <si>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</si>
  <si>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</si>
  <si>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</si>
  <si>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</si>
  <si>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</si>
  <si>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</si>
  <si>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</si>
  <si>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</si>
  <si>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</si>
  <si>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</si>
  <si>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</si>
  <si>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</si>
  <si>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</si>
  <si>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</si>
  <si>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</si>
  <si>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</si>
  <si>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</si>
  <si>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</si>
  <si>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</si>
  <si>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</si>
  <si>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</si>
  <si>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</si>
  <si>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</si>
  <si>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</si>
  <si>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</si>
  <si>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</si>
  <si>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</si>
  <si>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</si>
  <si>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</si>
  <si>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</si>
  <si>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</si>
  <si>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</si>
  <si>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</si>
  <si>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</si>
  <si>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</si>
  <si>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</si>
  <si>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</si>
  <si>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</si>
  <si>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</si>
  <si>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</si>
  <si>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</si>
  <si>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</si>
  <si>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</si>
  <si>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</si>
  <si>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</si>
  <si>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</si>
  <si>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</si>
  <si>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</si>
  <si>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</si>
  <si>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</si>
  <si>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</si>
  <si>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</si>
  <si>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</si>
  <si>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</si>
  <si>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</si>
  <si>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</si>
  <si>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</si>
  <si>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</si>
  <si>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</si>
  <si>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</si>
  <si>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</si>
  <si>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</si>
  <si>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</si>
  <si>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</si>
  <si>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</si>
  <si>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</si>
  <si>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</si>
  <si>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</si>
  <si>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</si>
  <si>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</si>
  <si>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</si>
  <si>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</si>
  <si>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</si>
  <si>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</si>
  <si>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</si>
  <si>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</si>
  <si>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</si>
  <si>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</si>
  <si>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</si>
  <si>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</si>
  <si>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</si>
  <si>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</si>
  <si>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</si>
  <si>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</si>
  <si>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</si>
  <si>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</si>
  <si>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</si>
  <si>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</si>
  <si>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</si>
  <si>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</si>
  <si>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</si>
  <si>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</si>
  <si>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</si>
  <si>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</si>
  <si>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</si>
  <si>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</si>
  <si>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</si>
  <si>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</si>
  <si>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</si>
  <si>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</si>
  <si>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</si>
  <si>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</si>
  <si>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</si>
  <si>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</si>
  <si>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</si>
  <si>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</si>
  <si>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</si>
  <si>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</si>
  <si>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</si>
  <si>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</si>
  <si>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</si>
  <si>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</si>
  <si>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</si>
  <si>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</si>
  <si>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</si>
  <si>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</si>
  <si>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</si>
  <si>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</si>
  <si>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</si>
  <si>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</si>
  <si>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</si>
  <si>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</si>
  <si>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</si>
  <si>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</si>
  <si>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</si>
  <si>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</si>
  <si>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</si>
  <si>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</si>
  <si>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</si>
  <si>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</si>
  <si>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</si>
  <si>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</si>
  <si>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</si>
  <si>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</si>
  <si>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</si>
  <si>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</si>
  <si>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</si>
  <si>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</si>
  <si>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</si>
  <si>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</si>
  <si>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</si>
  <si>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</si>
  <si>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</si>
  <si>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</si>
  <si>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</si>
  <si>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</si>
  <si>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</si>
  <si>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</si>
  <si>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</si>
  <si>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</si>
  <si>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</si>
  <si>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</si>
  <si>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</si>
  <si>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</si>
  <si>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</si>
  <si>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</si>
  <si>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</si>
  <si>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</si>
  <si>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</si>
  <si>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</si>
  <si>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</si>
  <si>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</si>
  <si>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</si>
  <si>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</si>
  <si>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</si>
  <si>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</si>
  <si>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</si>
  <si>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</si>
  <si>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</si>
  <si>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</si>
  <si>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</si>
  <si>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</si>
  <si>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</si>
  <si>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</si>
  <si>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</si>
  <si>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</si>
  <si>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</si>
  <si>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</si>
  <si>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</si>
  <si>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</si>
  <si>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</si>
  <si>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</si>
  <si>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</si>
  <si>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</si>
  <si>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</si>
  <si>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</si>
  <si>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</si>
  <si>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</si>
  <si>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</si>
  <si>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</si>
  <si>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</si>
  <si>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</si>
  <si>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</si>
  <si>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</si>
  <si>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</si>
  <si>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</si>
  <si>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</si>
  <si>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</si>
  <si>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</si>
  <si>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</si>
  <si>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</si>
  <si>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</si>
  <si>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</si>
  <si>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</si>
  <si>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</si>
  <si>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</si>
  <si>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</si>
  <si>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</si>
  <si>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</si>
  <si>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</si>
  <si>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</si>
  <si>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</si>
  <si>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</si>
  <si>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</si>
  <si>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</si>
  <si>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</si>
  <si>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</si>
  <si>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</si>
  <si>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</si>
  <si>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</si>
  <si>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</si>
  <si>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</si>
  <si>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</si>
  <si>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</si>
  <si>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</si>
  <si>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</si>
  <si>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</si>
  <si>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</si>
  <si>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</si>
  <si>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</si>
  <si>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</si>
  <si>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</si>
  <si>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</si>
  <si>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</si>
  <si>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</si>
  <si>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</si>
  <si>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</si>
  <si>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</si>
  <si>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</si>
  <si>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</si>
  <si>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</si>
  <si>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</si>
  <si>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</si>
  <si>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</si>
  <si>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</si>
  <si>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</si>
  <si>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</si>
  <si>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</si>
  <si>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</si>
  <si>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</si>
  <si>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</si>
  <si>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</si>
  <si>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</si>
  <si>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</si>
  <si>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</si>
  <si>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</si>
  <si>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</si>
  <si>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</si>
  <si>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</si>
  <si>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</si>
  <si>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</si>
  <si>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</si>
  <si>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</si>
  <si>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</si>
  <si>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</si>
  <si>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</si>
  <si>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</si>
  <si>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</si>
  <si>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</si>
  <si>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</si>
  <si>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</si>
  <si>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</si>
  <si>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</si>
  <si>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</si>
  <si>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</si>
  <si>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</si>
  <si>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</si>
  <si>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</si>
  <si>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</si>
  <si>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</si>
  <si>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</si>
  <si>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</si>
  <si>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</si>
  <si>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</si>
  <si>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</si>
  <si>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</si>
  <si>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</si>
  <si>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</si>
  <si>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</si>
  <si>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</si>
  <si>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</si>
  <si>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</si>
  <si>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</si>
  <si>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</si>
  <si>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</si>
  <si>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</si>
  <si>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</si>
  <si>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</si>
  <si>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</si>
  <si>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</si>
  <si>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</si>
  <si>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</si>
  <si>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</si>
  <si>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</si>
  <si>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</si>
  <si>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</si>
  <si>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</si>
  <si>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</si>
  <si>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</si>
  <si>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</si>
  <si>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</si>
  <si>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</si>
  <si>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</si>
  <si>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</si>
  <si>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</si>
  <si>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</si>
  <si>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</si>
  <si>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</si>
  <si>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</si>
  <si>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</si>
  <si>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</si>
  <si>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</si>
  <si>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</si>
  <si>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</si>
  <si>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</si>
  <si>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</si>
  <si>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</si>
  <si>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</si>
  <si>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</si>
  <si>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</si>
  <si>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</si>
  <si>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</si>
  <si>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</si>
  <si>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</si>
  <si>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</si>
  <si>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</si>
  <si>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</si>
  <si>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</si>
  <si>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</si>
  <si>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</si>
  <si>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</si>
  <si>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</si>
  <si>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</si>
  <si>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</si>
  <si>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</si>
  <si>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</si>
  <si>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</si>
  <si>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</si>
  <si>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</si>
  <si>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</si>
  <si>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</si>
  <si>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</si>
  <si>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</si>
  <si>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</si>
  <si>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</si>
  <si>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</si>
  <si>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</si>
  <si>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</si>
  <si>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</si>
  <si>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</si>
  <si>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</si>
  <si>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</si>
  <si>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</si>
  <si>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</si>
  <si>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</si>
  <si>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</si>
  <si>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</si>
  <si>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</si>
  <si>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</si>
  <si>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</si>
  <si>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</si>
  <si>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</si>
  <si>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</si>
  <si>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</si>
  <si>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</si>
  <si>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</si>
  <si>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</si>
  <si>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</si>
  <si>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</si>
  <si>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</si>
  <si>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</si>
  <si>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</si>
  <si>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</si>
  <si>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</si>
  <si>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</si>
  <si>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</si>
  <si>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</si>
  <si>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</si>
  <si>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</si>
  <si>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</si>
  <si>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</si>
  <si>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</si>
  <si>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</si>
  <si>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</si>
  <si>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</si>
  <si>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</si>
  <si>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</si>
  <si>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</si>
  <si>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</si>
  <si>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</si>
  <si>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</si>
  <si>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</si>
  <si>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</si>
  <si>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</si>
  <si>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</si>
  <si>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</si>
  <si>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</si>
  <si>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</si>
  <si>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</si>
  <si>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</si>
  <si>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</si>
  <si>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</si>
  <si>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</si>
  <si>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</si>
  <si>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</si>
  <si>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</si>
  <si>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</si>
  <si>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</si>
  <si>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</si>
  <si>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</si>
  <si>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</si>
  <si>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</si>
  <si>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</si>
  <si>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</si>
  <si>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</si>
  <si>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</si>
  <si>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</si>
  <si>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</si>
  <si>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</si>
  <si>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</si>
  <si>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</si>
  <si>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</si>
  <si>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</si>
  <si>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</si>
  <si>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</si>
  <si>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</si>
  <si>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</si>
  <si>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</si>
  <si>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</si>
  <si>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</si>
  <si>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</si>
  <si>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</si>
  <si>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</si>
  <si>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</si>
  <si>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</si>
  <si>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</si>
  <si>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</si>
  <si>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</si>
  <si>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</si>
  <si>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</si>
  <si>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</si>
  <si>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</si>
  <si>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</si>
  <si>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</si>
  <si>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</si>
  <si>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</si>
  <si>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</si>
  <si>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</si>
  <si>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</si>
  <si>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</si>
  <si>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</si>
  <si>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</si>
  <si>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</si>
  <si>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</si>
  <si>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</si>
  <si>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</si>
  <si>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</si>
  <si>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</si>
  <si>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</si>
  <si>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</si>
  <si>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</si>
  <si>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</si>
  <si>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</si>
  <si>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</si>
  <si>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</si>
  <si>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</si>
  <si>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</si>
  <si>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</si>
  <si>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</si>
  <si>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</si>
  <si>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</si>
  <si>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</si>
  <si>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</si>
  <si>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</si>
  <si>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</si>
  <si>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</si>
  <si>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</si>
  <si>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</si>
  <si>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</si>
  <si>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</si>
  <si>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</si>
  <si>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</si>
  <si>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</si>
  <si>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</si>
  <si>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</si>
  <si>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</si>
  <si>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</si>
  <si>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</si>
  <si>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</si>
  <si>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</si>
  <si>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</si>
  <si>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</si>
  <si>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</si>
  <si>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</si>
  <si>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</si>
  <si>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</si>
  <si>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</si>
  <si>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</si>
  <si>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</si>
  <si>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</si>
  <si>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</si>
  <si>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</si>
  <si>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</si>
  <si>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</si>
  <si>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</si>
  <si>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</si>
  <si>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</si>
  <si>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</si>
  <si>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</si>
  <si>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</si>
  <si>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</si>
  <si>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</si>
  <si>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</si>
  <si>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</si>
  <si>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</si>
  <si>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</si>
  <si>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</si>
  <si>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</si>
  <si>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</si>
  <si>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</si>
  <si>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</si>
  <si>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</si>
  <si>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</si>
  <si>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</si>
  <si>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</si>
  <si>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</si>
  <si>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</si>
  <si>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</si>
  <si>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</si>
  <si>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</si>
  <si>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</si>
  <si>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</si>
  <si>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</si>
  <si>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</si>
  <si>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</si>
  <si>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</si>
  <si>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</si>
  <si>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</si>
  <si>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</si>
  <si>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</si>
  <si>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</si>
  <si>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</si>
  <si>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</si>
  <si>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</si>
  <si>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</si>
  <si>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</si>
  <si>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</si>
  <si>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</si>
  <si>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</si>
  <si>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</si>
  <si>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</si>
  <si>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</si>
  <si>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</si>
  <si>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</si>
  <si>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</si>
  <si>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</si>
  <si>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</si>
  <si>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</si>
  <si>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</si>
  <si>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</si>
  <si>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</si>
  <si>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</si>
  <si>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</si>
  <si>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</si>
  <si>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</si>
  <si>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</si>
  <si>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</si>
  <si>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</si>
  <si>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</si>
  <si>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</si>
  <si>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</si>
  <si>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</si>
  <si>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</si>
  <si>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</si>
  <si>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</si>
  <si>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</si>
  <si>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</si>
  <si>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</si>
  <si>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</si>
  <si>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</si>
  <si>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</si>
  <si>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</si>
  <si>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</si>
  <si>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</si>
  <si>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</si>
  <si>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</si>
  <si>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</si>
  <si>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</si>
  <si>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</si>
  <si>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</si>
  <si>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</si>
  <si>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</si>
  <si>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</si>
  <si>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</si>
  <si>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</si>
  <si>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</si>
  <si>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</si>
  <si>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</si>
  <si>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</si>
  <si>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</si>
  <si>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</si>
  <si>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</si>
  <si>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</si>
  <si>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</si>
  <si>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</si>
  <si>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</si>
  <si>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</si>
  <si>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</si>
  <si>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</si>
  <si>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</si>
  <si>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</si>
  <si>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</si>
  <si>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</si>
  <si>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</si>
  <si>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</si>
  <si>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</si>
  <si>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</si>
  <si>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</si>
  <si>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</si>
  <si>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</si>
  <si>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</si>
  <si>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</si>
  <si>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</si>
  <si>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</si>
  <si>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</si>
  <si>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</si>
  <si>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</si>
  <si>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</si>
  <si>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</si>
  <si>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</si>
  <si>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</si>
  <si>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</si>
  <si>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</si>
  <si>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</si>
  <si>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</si>
  <si>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</si>
  <si>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</si>
  <si>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</si>
  <si>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</si>
  <si>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</si>
  <si>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</si>
  <si>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</si>
  <si>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</si>
  <si>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</si>
  <si>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</si>
  <si>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</si>
  <si>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</si>
  <si>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</si>
  <si>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</si>
  <si>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</si>
  <si>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</si>
  <si>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</si>
  <si>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</si>
  <si>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</si>
  <si>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</si>
  <si>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</si>
  <si>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</si>
  <si>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</si>
  <si>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</si>
  <si>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</si>
  <si>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</si>
  <si>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</si>
  <si>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</si>
  <si>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</si>
  <si>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</si>
  <si>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</si>
  <si>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</si>
  <si>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</si>
  <si>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</si>
  <si>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</si>
  <si>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</si>
  <si>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</si>
  <si>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</si>
  <si>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</si>
  <si>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</si>
  <si>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</si>
  <si>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</si>
  <si>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</si>
  <si>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</si>
  <si>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</si>
  <si>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</si>
  <si>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</si>
  <si>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</si>
  <si>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</si>
  <si>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</si>
  <si>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</si>
  <si>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</si>
  <si>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</si>
  <si>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</si>
  <si>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</si>
  <si>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</si>
  <si>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</si>
  <si>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</si>
  <si>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</si>
  <si>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</si>
  <si>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</si>
  <si>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</si>
  <si>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</si>
  <si>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</si>
  <si>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</si>
  <si>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</si>
  <si>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</si>
  <si>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</si>
  <si>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</si>
  <si>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</si>
  <si>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</si>
  <si>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</si>
  <si>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</si>
  <si>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</si>
  <si>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</si>
  <si>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</si>
  <si>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</si>
  <si>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</si>
  <si>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</si>
  <si>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</si>
  <si>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</si>
  <si>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</si>
  <si>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</si>
  <si>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</si>
  <si>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</si>
  <si>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</si>
  <si>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</si>
  <si>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</si>
  <si>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</si>
  <si>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</si>
  <si>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</si>
  <si>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</si>
  <si>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</si>
  <si>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</si>
  <si>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</si>
  <si>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</si>
  <si>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</si>
  <si>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</si>
  <si>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</si>
  <si>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</si>
  <si>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</si>
  <si>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</si>
  <si>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</si>
  <si>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</si>
  <si>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</si>
  <si>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</si>
  <si>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</si>
  <si>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</si>
  <si>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</si>
  <si>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</si>
  <si>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</si>
  <si>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</si>
  <si>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</si>
  <si>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</si>
  <si>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</si>
  <si>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</si>
  <si>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</si>
  <si>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</si>
  <si>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</si>
  <si>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</si>
  <si>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</si>
  <si>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</si>
  <si>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</si>
  <si>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</si>
  <si>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</si>
  <si>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</si>
  <si>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</si>
  <si>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</si>
  <si>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</si>
  <si>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</si>
  <si>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</si>
  <si>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</si>
  <si>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</si>
  <si>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</si>
  <si>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</si>
  <si>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</si>
  <si>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</si>
  <si>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</si>
  <si>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</si>
  <si>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</si>
  <si>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</si>
  <si>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</si>
  <si>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</si>
  <si>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</si>
  <si>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</si>
  <si>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</si>
  <si>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</si>
  <si>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</si>
  <si>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</si>
  <si>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</si>
  <si>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</si>
  <si>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</si>
  <si>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</si>
  <si>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</si>
  <si>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</si>
  <si>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</si>
  <si>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</si>
  <si>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</si>
  <si>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</si>
  <si>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</si>
  <si>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</si>
  <si>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</si>
  <si>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</si>
  <si>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</si>
  <si>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</si>
  <si>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</si>
  <si>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</si>
  <si>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</si>
  <si>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</si>
  <si>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</si>
  <si>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</si>
  <si>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</si>
  <si>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</si>
  <si>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</si>
  <si>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</si>
  <si>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</si>
  <si>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</si>
  <si>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</si>
  <si>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</si>
  <si>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</si>
  <si>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</si>
  <si>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</si>
  <si>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</si>
  <si>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</si>
  <si>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</si>
  <si>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</si>
  <si>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</si>
  <si>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</si>
  <si>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</si>
  <si>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</si>
  <si>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</si>
  <si>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</si>
  <si>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</si>
  <si>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</si>
  <si>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</si>
  <si>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</si>
  <si>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</si>
  <si>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</si>
  <si>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</si>
  <si>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</si>
  <si>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</si>
  <si>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</si>
  <si>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</si>
  <si>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</si>
  <si>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</si>
  <si>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</si>
  <si>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</si>
  <si>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</si>
  <si>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</si>
  <si>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</si>
  <si>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</si>
  <si>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</si>
  <si>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</si>
  <si>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</si>
  <si>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</si>
  <si>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</si>
  <si>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</si>
  <si>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</si>
  <si>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</si>
  <si>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</si>
  <si>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</si>
  <si>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</si>
  <si>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</si>
  <si>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</si>
  <si>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</si>
  <si>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</si>
  <si>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</si>
  <si>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</si>
  <si>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</si>
  <si>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</si>
  <si>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</si>
  <si>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</si>
  <si>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</si>
  <si>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</si>
  <si>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</si>
  <si>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</si>
  <si>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</si>
  <si>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</si>
  <si>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</si>
  <si>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</si>
  <si>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</si>
  <si>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</si>
  <si>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</si>
  <si>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</si>
  <si>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</si>
  <si>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</si>
  <si>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</si>
  <si>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</si>
  <si>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</si>
  <si>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</si>
  <si>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</si>
  <si>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</si>
  <si>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</si>
  <si>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</si>
  <si>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</si>
  <si>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</si>
  <si>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</si>
  <si>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</si>
  <si>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</si>
  <si>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</si>
  <si>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</si>
  <si>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</si>
  <si>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</si>
  <si>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</si>
  <si>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</si>
  <si>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</si>
  <si>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</si>
  <si>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</si>
  <si>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</si>
  <si>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</si>
  <si>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</si>
  <si>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</si>
  <si>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</si>
  <si>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</si>
  <si>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</si>
  <si>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</si>
  <si>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</si>
  <si>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</si>
  <si>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</si>
  <si>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</si>
  <si>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</si>
  <si>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</si>
  <si>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</si>
  <si>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</si>
  <si>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</si>
  <si>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</si>
  <si>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</si>
  <si>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</si>
  <si>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</si>
  <si>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</si>
  <si>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</si>
  <si>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</si>
  <si>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</si>
  <si>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</si>
  <si>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</si>
  <si>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</si>
  <si>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</si>
  <si>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</si>
  <si>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</si>
  <si>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</si>
  <si>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</si>
  <si>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</si>
  <si>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</si>
  <si>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</si>
  <si>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</si>
  <si>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</si>
  <si>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</si>
  <si>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</si>
  <si>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</si>
  <si>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</si>
  <si>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</si>
  <si>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</si>
  <si>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</si>
  <si>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</si>
  <si>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</si>
  <si>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</si>
  <si>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</si>
  <si>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</si>
  <si>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</si>
  <si>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</si>
  <si>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</si>
  <si>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</si>
  <si>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</si>
  <si>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</si>
  <si>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</si>
  <si>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</si>
  <si>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</si>
  <si>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</si>
  <si>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</si>
  <si>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</si>
  <si>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</si>
  <si>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</si>
  <si>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</si>
  <si>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</si>
  <si>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</si>
  <si>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</si>
  <si>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</si>
  <si>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</si>
  <si>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</si>
  <si>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</si>
  <si>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</si>
  <si>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</si>
  <si>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</si>
  <si>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</si>
  <si>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</si>
  <si>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</si>
  <si>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</si>
  <si>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</si>
  <si>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</si>
  <si>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</si>
  <si>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</si>
  <si>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</si>
  <si>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</si>
  <si>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</si>
  <si>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</si>
  <si>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</si>
  <si>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</si>
  <si>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</si>
  <si>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</si>
  <si>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</si>
  <si>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</si>
  <si>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</si>
  <si>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</si>
  <si>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</si>
  <si>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</si>
  <si>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</si>
  <si>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</si>
  <si>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</si>
  <si>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</si>
  <si>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</si>
  <si>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</si>
  <si>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</si>
  <si>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</si>
  <si>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</si>
  <si>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</si>
  <si>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</si>
  <si>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</si>
  <si>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</si>
  <si>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</si>
  <si>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</si>
  <si>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</si>
  <si>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</si>
  <si>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</si>
  <si>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</si>
  <si>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</si>
  <si>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</si>
  <si>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</si>
  <si>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</si>
  <si>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</si>
  <si>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</si>
  <si>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</si>
  <si>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</si>
  <si>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</si>
  <si>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</si>
  <si>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</si>
  <si>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</si>
  <si>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</si>
  <si>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</si>
  <si>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</si>
  <si>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</si>
  <si>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</si>
  <si>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</si>
  <si>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</si>
  <si>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</si>
  <si>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</si>
  <si>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</si>
  <si>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</si>
  <si>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</si>
  <si>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</si>
  <si>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</si>
  <si>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</si>
  <si>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</si>
  <si>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</si>
  <si>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</si>
  <si>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</si>
  <si>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</si>
  <si>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</si>
  <si>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</si>
  <si>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</si>
  <si>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</si>
  <si>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</si>
  <si>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</si>
  <si>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</si>
  <si>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</si>
  <si>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</si>
  <si>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</si>
  <si>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</si>
  <si>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</si>
  <si>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</si>
  <si>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</si>
  <si>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</si>
  <si>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</si>
  <si>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</si>
  <si>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</si>
  <si>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</si>
  <si>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</si>
  <si>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</si>
  <si>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</si>
  <si>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</si>
  <si>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</si>
  <si>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</si>
  <si>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</si>
  <si>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</si>
  <si>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</si>
  <si>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</si>
  <si>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</si>
  <si>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</si>
  <si>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</si>
  <si>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</si>
  <si>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</si>
  <si>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</si>
  <si>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</si>
  <si>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</si>
  <si>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</si>
  <si>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</si>
  <si>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</si>
  <si>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</si>
  <si>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</si>
  <si>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</si>
  <si>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</si>
  <si>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</si>
  <si>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</si>
  <si>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</si>
  <si>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</si>
  <si>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</si>
  <si>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</si>
  <si>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</si>
  <si>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</si>
  <si>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</si>
  <si>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</si>
  <si>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</si>
  <si>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</si>
  <si>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</si>
  <si>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</si>
  <si>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</si>
  <si>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</si>
  <si>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</si>
  <si>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</si>
  <si>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</si>
  <si>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</si>
  <si>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</si>
  <si>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</si>
  <si>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</si>
  <si>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</si>
  <si>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</si>
  <si>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</si>
  <si>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</si>
  <si>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</si>
  <si>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</si>
  <si>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</si>
  <si>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</si>
  <si>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</si>
  <si>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</si>
  <si>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</si>
  <si>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</si>
  <si>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</si>
  <si>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</si>
  <si>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</si>
  <si>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</si>
  <si>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</si>
  <si>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</si>
  <si>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</si>
  <si>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</si>
  <si>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</si>
  <si>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</si>
  <si>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</si>
  <si>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</si>
  <si>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</si>
  <si>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</si>
  <si>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</si>
  <si>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</si>
  <si>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</si>
  <si>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</si>
  <si>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</si>
  <si>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</si>
  <si>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</si>
  <si>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</si>
  <si>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</si>
  <si>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</si>
  <si>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</si>
  <si>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</si>
  <si>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</si>
  <si>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</si>
  <si>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</si>
  <si>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</si>
  <si>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</si>
  <si>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</si>
  <si>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</si>
  <si>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</si>
  <si>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</si>
  <si>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</si>
  <si>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</si>
  <si>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</si>
  <si>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</si>
  <si>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</si>
  <si>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</si>
  <si>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</si>
  <si>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</si>
  <si>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</si>
  <si>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</si>
  <si>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</si>
  <si>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</si>
  <si>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</si>
  <si>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</si>
  <si>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</si>
  <si>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</si>
  <si>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</si>
  <si>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</si>
  <si>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</si>
  <si>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</si>
  <si>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</si>
  <si>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</si>
  <si>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</si>
  <si>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</si>
  <si>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</si>
  <si>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</si>
  <si>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</si>
  <si>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</si>
  <si>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</si>
  <si>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</si>
  <si>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</si>
  <si>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</si>
  <si>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</si>
  <si>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</si>
  <si>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</si>
  <si>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</si>
  <si>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</si>
  <si>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</si>
  <si>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</si>
  <si>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</si>
  <si>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</si>
  <si>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</si>
  <si>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</si>
  <si>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</si>
  <si>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</si>
  <si>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</si>
  <si>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</si>
  <si>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</si>
  <si>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</si>
  <si>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</si>
  <si>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</si>
  <si>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</si>
  <si>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</si>
  <si>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</si>
  <si>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</si>
  <si>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</si>
  <si>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</si>
  <si>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</si>
  <si>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</si>
  <si>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</si>
  <si>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</si>
  <si>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</si>
  <si>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</si>
  <si>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</si>
  <si>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</si>
  <si>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</si>
  <si>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</si>
  <si>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</si>
  <si>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</si>
  <si>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</si>
  <si>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</si>
  <si>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</si>
  <si>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</si>
  <si>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</si>
  <si>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</si>
  <si>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</si>
  <si>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</si>
  <si>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</si>
  <si>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</si>
  <si>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</si>
  <si>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</si>
  <si>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</si>
  <si>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</si>
  <si>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</si>
  <si>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</si>
  <si>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</si>
  <si>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</si>
  <si>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</si>
  <si>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</si>
  <si>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</si>
  <si>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</si>
  <si>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</si>
  <si>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</si>
  <si>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</si>
  <si>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</si>
  <si>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</si>
  <si>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</si>
  <si>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</si>
  <si>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</si>
  <si>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</si>
  <si>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</si>
  <si>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</si>
  <si>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</si>
  <si>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</si>
  <si>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</si>
  <si>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</si>
  <si>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</si>
  <si>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</si>
  <si>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</si>
  <si>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</si>
  <si>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</si>
  <si>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</si>
  <si>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</si>
  <si>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</si>
  <si>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</si>
  <si>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</si>
  <si>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</si>
  <si>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</si>
  <si>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</si>
  <si>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</si>
  <si>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</si>
  <si>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</si>
  <si>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</si>
  <si>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</si>
  <si>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</si>
  <si>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</si>
  <si>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</si>
  <si>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</si>
  <si>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</si>
  <si>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</si>
  <si>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</si>
  <si>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</si>
  <si>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</si>
  <si>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</si>
  <si>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</si>
  <si>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</si>
  <si>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</si>
  <si>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</si>
  <si>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</si>
  <si>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</si>
  <si>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</si>
  <si>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</si>
  <si>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</si>
  <si>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</si>
  <si>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</si>
  <si>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</si>
  <si>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</si>
  <si>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</si>
  <si>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</si>
  <si>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</si>
  <si>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</si>
  <si>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</si>
  <si>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</si>
  <si>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</si>
  <si>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</si>
  <si>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</si>
  <si>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</si>
  <si>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</si>
  <si>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</si>
  <si>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</si>
  <si>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</si>
  <si>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</si>
  <si>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</si>
  <si>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</si>
  <si>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</si>
  <si>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</si>
  <si>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</si>
  <si>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</si>
  <si>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</si>
  <si>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</si>
  <si>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</si>
  <si>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</si>
  <si>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</si>
  <si>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</si>
  <si>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</si>
  <si>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</si>
  <si>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</si>
  <si>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</si>
  <si>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</si>
  <si>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</si>
  <si>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</si>
  <si>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</si>
  <si>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</si>
  <si>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</si>
  <si>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</si>
  <si>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</si>
  <si>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</si>
  <si>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</si>
  <si>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</si>
  <si>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</si>
  <si>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</si>
  <si>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</si>
  <si>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</si>
  <si>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</si>
  <si>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</si>
  <si>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</si>
  <si>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</si>
  <si>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</si>
  <si>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</si>
  <si>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</si>
  <si>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</si>
  <si>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</si>
  <si>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</si>
  <si>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</si>
  <si>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</si>
  <si>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</si>
  <si>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</si>
  <si>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</si>
  <si>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</si>
  <si>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</si>
  <si>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</si>
  <si>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</si>
  <si>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</si>
  <si>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</si>
  <si>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</si>
  <si>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</si>
  <si>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</si>
  <si>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</si>
  <si>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</si>
  <si>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</si>
  <si>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</si>
  <si>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</si>
  <si>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</si>
  <si>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</si>
  <si>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</si>
  <si>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</si>
  <si>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</si>
  <si>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</si>
  <si>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</si>
  <si>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</si>
  <si>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</si>
  <si>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</si>
  <si>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</si>
  <si>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</si>
  <si>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</si>
  <si>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</si>
  <si>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</si>
  <si>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</si>
  <si>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</si>
  <si>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</si>
  <si>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</si>
  <si>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</si>
  <si>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</si>
  <si>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</si>
  <si>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</si>
  <si>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</si>
  <si>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</si>
  <si>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</si>
  <si>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</si>
  <si>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</si>
  <si>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</si>
  <si>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</si>
  <si>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</si>
  <si>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</si>
  <si>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</si>
  <si>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</si>
  <si>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</si>
  <si>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</si>
  <si>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</si>
  <si>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</si>
  <si>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</si>
  <si>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</si>
  <si>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</si>
  <si>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</si>
  <si>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</si>
  <si>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</si>
  <si>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</si>
  <si>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</si>
  <si>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</si>
  <si>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</si>
  <si>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</si>
  <si>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</si>
  <si>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</si>
  <si>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</si>
  <si>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</si>
  <si>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</si>
  <si>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</si>
  <si>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</si>
  <si>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</si>
  <si>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</si>
  <si>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</si>
  <si>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</si>
  <si>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</si>
  <si>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</si>
  <si>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</si>
  <si>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</si>
  <si>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</si>
  <si>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</si>
  <si>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</si>
  <si>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</si>
  <si>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</si>
  <si>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</si>
  <si>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</si>
  <si>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</si>
  <si>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</si>
  <si>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</si>
  <si>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</si>
  <si>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</si>
  <si>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</si>
  <si>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</si>
  <si>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</si>
  <si>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</si>
  <si>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</si>
  <si>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</si>
  <si>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</si>
  <si>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</si>
  <si>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</si>
  <si>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</si>
  <si>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</si>
  <si>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</si>
  <si>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</si>
  <si>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</si>
  <si>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</si>
  <si>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</si>
  <si>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</si>
  <si>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</si>
  <si>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</si>
  <si>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</si>
  <si>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</si>
  <si>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</si>
  <si>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</si>
  <si>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</si>
  <si>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</si>
  <si>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</si>
  <si>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</si>
  <si>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</si>
  <si>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</si>
  <si>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</si>
  <si>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</si>
  <si>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</si>
  <si>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</si>
  <si>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</si>
  <si>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</si>
  <si>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</si>
  <si>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</si>
  <si>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</si>
  <si>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</si>
  <si>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</si>
  <si>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</si>
  <si>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</si>
  <si>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</si>
  <si>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</si>
  <si>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</si>
  <si>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</si>
  <si>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</si>
  <si>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</si>
  <si>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</si>
  <si>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</si>
  <si>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</si>
  <si>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</si>
  <si>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</si>
  <si>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</si>
  <si>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</si>
  <si>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</si>
  <si>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</si>
  <si>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</si>
  <si>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</si>
  <si>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</si>
  <si>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</si>
  <si>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</si>
  <si>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</si>
  <si>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</si>
  <si>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</si>
  <si>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</si>
  <si>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</si>
  <si>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</si>
  <si>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</si>
  <si>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</si>
  <si>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</si>
  <si>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</si>
  <si>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</si>
  <si>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</si>
  <si>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</si>
  <si>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</si>
  <si>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</si>
  <si>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</si>
  <si>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</si>
  <si>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</si>
  <si>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</si>
  <si>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</si>
  <si>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</si>
  <si>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</si>
  <si>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</si>
  <si>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</si>
  <si>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</si>
  <si>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</si>
  <si>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</si>
  <si>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</si>
  <si>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</si>
  <si>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</si>
  <si>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</si>
  <si>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</si>
  <si>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</si>
  <si>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</si>
  <si>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</si>
  <si>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</si>
  <si>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</si>
  <si>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</si>
  <si>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</si>
  <si>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</si>
  <si>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</si>
  <si>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</si>
  <si>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</si>
  <si>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</si>
  <si>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</si>
  <si>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</si>
  <si>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</si>
  <si>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</si>
  <si>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</si>
  <si>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</si>
  <si>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</si>
  <si>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</si>
  <si>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</si>
  <si>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</si>
  <si>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</si>
  <si>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</si>
  <si>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</si>
  <si>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</si>
  <si>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</si>
  <si>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</si>
  <si>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</si>
  <si>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</si>
  <si>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</si>
  <si>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</si>
  <si>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</si>
  <si>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</si>
  <si>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</si>
  <si>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</si>
  <si>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</si>
  <si>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</si>
  <si>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</si>
  <si>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</si>
  <si>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</si>
  <si>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</si>
  <si>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</si>
  <si>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</si>
  <si>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</si>
  <si>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</si>
  <si>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</si>
  <si>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</si>
  <si>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</si>
  <si>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</si>
  <si>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</si>
  <si>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</si>
  <si>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</si>
  <si>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</si>
  <si>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</si>
  <si>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</si>
  <si>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</si>
  <si>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</si>
  <si>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</si>
  <si>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</si>
  <si>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</si>
  <si>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</si>
  <si>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</si>
  <si>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</si>
  <si>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</si>
  <si>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</si>
  <si>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</si>
  <si>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</si>
  <si>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</si>
  <si>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</si>
  <si>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</si>
  <si>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</si>
  <si>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</si>
  <si>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</si>
  <si>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</si>
  <si>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</si>
  <si>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</si>
  <si>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</si>
  <si>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</si>
  <si>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</si>
  <si>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</si>
  <si>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</si>
  <si>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</si>
  <si>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</si>
  <si>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</si>
  <si>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</si>
  <si>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</si>
  <si>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</si>
  <si>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</si>
  <si>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</si>
  <si>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</si>
  <si>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</si>
  <si>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</si>
  <si>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</si>
  <si>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</si>
  <si>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</si>
  <si>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</si>
  <si>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</si>
  <si>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</si>
  <si>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</si>
  <si>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</si>
  <si>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</si>
  <si>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</si>
  <si>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</si>
  <si>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</si>
  <si>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</si>
  <si>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</si>
  <si>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</si>
  <si>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</si>
  <si>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</si>
  <si>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</si>
  <si>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</si>
  <si>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</si>
  <si>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</si>
  <si>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</si>
  <si>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</si>
  <si>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</si>
  <si>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</si>
  <si>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</si>
  <si>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</si>
  <si>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</si>
  <si>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</si>
  <si>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</si>
  <si>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</si>
  <si>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</si>
  <si>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</si>
  <si>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</si>
  <si>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</si>
  <si>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</si>
  <si>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</si>
  <si>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</si>
  <si>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</si>
  <si>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</si>
  <si>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</si>
  <si>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</si>
  <si>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</si>
  <si>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</si>
  <si>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</si>
  <si>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</si>
  <si>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</si>
  <si>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</si>
  <si>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</si>
  <si>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</si>
  <si>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</si>
  <si>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</si>
  <si>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</si>
  <si>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</si>
  <si>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</si>
  <si>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</si>
  <si>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</si>
  <si>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</si>
  <si>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</si>
  <si>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</si>
  <si>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</si>
  <si>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</si>
  <si>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</si>
  <si>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</si>
  <si>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</si>
  <si>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</si>
  <si>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</si>
  <si>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</si>
  <si>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</si>
  <si>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</si>
  <si>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</si>
  <si>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</si>
  <si>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</si>
  <si>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</si>
  <si>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</si>
  <si>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</si>
  <si>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</si>
  <si>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</si>
  <si>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</si>
  <si>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</si>
  <si>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</si>
  <si>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</si>
  <si>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</si>
  <si>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</si>
  <si>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</si>
  <si>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</si>
  <si>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</si>
  <si>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</si>
  <si>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</si>
  <si>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</si>
  <si>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</si>
  <si>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</si>
  <si>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</si>
  <si>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</si>
  <si>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</si>
  <si>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</si>
  <si>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</si>
  <si>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</si>
  <si>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</si>
  <si>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</si>
  <si>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</si>
  <si>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</si>
  <si>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</si>
  <si>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</si>
  <si>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</si>
  <si>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</si>
  <si>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</si>
  <si>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</si>
  <si>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</si>
  <si>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</si>
  <si>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</si>
  <si>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</si>
  <si>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</si>
  <si>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</si>
  <si>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</si>
  <si>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</si>
  <si>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</si>
  <si>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</si>
  <si>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</si>
  <si>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</si>
  <si>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</si>
  <si>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</si>
  <si>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</si>
  <si>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</si>
  <si>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</si>
  <si>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</si>
  <si>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</si>
  <si>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</si>
  <si>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</si>
  <si>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</si>
  <si>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</si>
  <si>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</si>
  <si>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</si>
  <si>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</si>
  <si>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</si>
  <si>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</si>
  <si>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</si>
  <si>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</si>
  <si>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</si>
  <si>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</si>
  <si>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</si>
  <si>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</si>
  <si>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</si>
  <si>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</si>
  <si>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</si>
  <si>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</si>
  <si>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</si>
  <si>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</si>
  <si>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</si>
  <si>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</si>
  <si>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</si>
  <si>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</si>
  <si>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</si>
  <si>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</si>
  <si>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</si>
  <si>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</si>
  <si>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</si>
  <si>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</si>
  <si>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</si>
  <si>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</si>
  <si>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</si>
  <si>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</si>
  <si>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</si>
  <si>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</si>
  <si>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</si>
  <si>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</si>
  <si>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</si>
  <si>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</si>
  <si>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</si>
  <si>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</si>
  <si>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</si>
  <si>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</si>
  <si>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</si>
  <si>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</si>
  <si>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</si>
  <si>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</si>
  <si>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</si>
  <si>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</si>
  <si>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</si>
  <si>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</si>
  <si>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</si>
  <si>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</si>
  <si>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</si>
  <si>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</si>
  <si>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</si>
  <si>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</si>
  <si>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</si>
  <si>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</si>
  <si>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</si>
  <si>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</si>
  <si>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</si>
  <si>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</si>
  <si>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</si>
  <si>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</si>
  <si>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</si>
  <si>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</si>
  <si>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</si>
  <si>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</si>
  <si>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</si>
  <si>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</si>
  <si>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</si>
  <si>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</si>
  <si>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</si>
  <si>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</si>
  <si>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</si>
  <si>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</si>
  <si>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</si>
  <si>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</si>
  <si>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</si>
  <si>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</si>
  <si>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</si>
  <si>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</si>
  <si>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</si>
  <si>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</si>
  <si>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</si>
  <si>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</si>
  <si>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</si>
  <si>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</si>
  <si>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</si>
  <si>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</si>
  <si>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</si>
  <si>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</si>
  <si>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</si>
  <si>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</si>
  <si>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</si>
  <si>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</si>
  <si>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</si>
  <si>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</si>
  <si>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</si>
  <si>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</si>
  <si>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</si>
  <si>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</si>
  <si>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</si>
  <si>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</si>
  <si>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</si>
  <si>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</si>
  <si>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</si>
  <si>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</si>
  <si>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</si>
  <si>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</si>
  <si>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</si>
  <si>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</si>
  <si>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</si>
  <si>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</si>
  <si>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</si>
  <si>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</si>
  <si>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</si>
  <si>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</si>
  <si>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</si>
  <si>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</si>
  <si>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</si>
  <si>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</si>
  <si>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</si>
  <si>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</si>
  <si>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</si>
  <si>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</si>
  <si>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</si>
  <si>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</si>
  <si>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</si>
  <si>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</si>
  <si>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</si>
  <si>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</si>
  <si>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</si>
  <si>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</si>
  <si>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</si>
  <si>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</si>
  <si>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</si>
  <si>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</si>
  <si>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</si>
  <si>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</si>
  <si>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</si>
  <si>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</si>
  <si>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</si>
  <si>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</si>
  <si>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</si>
  <si>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</si>
  <si>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</si>
  <si>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</si>
  <si>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</si>
  <si>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</si>
  <si>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</si>
  <si>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</si>
  <si>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</si>
  <si>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</si>
  <si>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</si>
  <si>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</si>
  <si>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</si>
  <si>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</si>
  <si>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</si>
  <si>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</si>
  <si>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</si>
  <si>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</si>
  <si>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</si>
  <si>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</si>
  <si>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</si>
  <si>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</si>
  <si>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</si>
  <si>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</si>
  <si>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</si>
  <si>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</si>
  <si>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</si>
  <si>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</si>
  <si>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</si>
  <si>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</si>
  <si>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</si>
  <si>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</si>
  <si>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</si>
  <si>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</si>
  <si>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</si>
  <si>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</si>
  <si>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</si>
  <si>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</si>
  <si>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</si>
  <si>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</si>
  <si>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</si>
  <si>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</si>
  <si>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</si>
  <si>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</si>
  <si>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</si>
  <si>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</si>
  <si>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</si>
  <si>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</si>
  <si>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</si>
  <si>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</si>
  <si>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</si>
  <si>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</si>
  <si>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</si>
  <si>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</si>
  <si>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</si>
  <si>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</si>
  <si>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</si>
  <si>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</si>
  <si>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</si>
  <si>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</si>
  <si>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</si>
  <si>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</si>
  <si>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</si>
  <si>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</si>
  <si>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</si>
  <si>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</si>
  <si>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</si>
  <si>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</si>
  <si>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</si>
  <si>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</si>
  <si>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</si>
  <si>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</si>
  <si>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</si>
  <si>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</si>
  <si>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</si>
  <si>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</si>
  <si>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</si>
  <si>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</si>
  <si>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</si>
  <si>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</si>
  <si>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</si>
  <si>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</si>
  <si>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</si>
  <si>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</si>
  <si>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</si>
  <si>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</si>
  <si>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</si>
  <si>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</si>
  <si>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</si>
  <si>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</si>
  <si>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</si>
  <si>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</si>
  <si>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</si>
  <si>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</si>
  <si>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</si>
  <si>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</si>
  <si>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</si>
  <si>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</si>
  <si>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</si>
  <si>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</si>
  <si>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</si>
  <si>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</si>
  <si>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</si>
  <si>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</si>
  <si>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</si>
  <si>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</si>
  <si>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</si>
  <si>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</si>
  <si>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</si>
  <si>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</si>
  <si>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</si>
  <si>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</si>
  <si>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</si>
  <si>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</si>
  <si>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</si>
  <si>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</si>
  <si>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</si>
  <si>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</si>
  <si>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</si>
  <si>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</si>
  <si>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</si>
  <si>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</si>
  <si>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</si>
  <si>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</si>
  <si>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</si>
  <si>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</si>
  <si>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</si>
  <si>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</si>
  <si>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</si>
  <si>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</si>
  <si>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</si>
  <si>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</si>
  <si>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</si>
  <si>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</si>
  <si>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</si>
  <si>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</si>
  <si>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</si>
  <si>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</si>
  <si>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</si>
  <si>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</si>
  <si>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</si>
  <si>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</si>
  <si>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</si>
  <si>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</si>
  <si>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</si>
  <si>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</si>
  <si>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</si>
  <si>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</si>
  <si>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</si>
  <si>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</si>
  <si>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</si>
  <si>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</si>
  <si>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</si>
  <si>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</si>
  <si>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</si>
  <si>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</si>
  <si>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</si>
  <si>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</si>
  <si>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</si>
  <si>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</si>
  <si>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</si>
  <si>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</si>
  <si>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</si>
  <si>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</si>
  <si>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</si>
  <si>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</si>
  <si>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</si>
  <si>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</si>
  <si>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</si>
  <si>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</si>
  <si>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</si>
  <si>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</si>
  <si>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</si>
  <si>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</si>
  <si>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</si>
  <si>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</si>
  <si>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</si>
  <si>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</si>
  <si>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</si>
  <si>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</si>
  <si>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</si>
  <si>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</si>
  <si>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</si>
  <si>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</si>
  <si>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</si>
  <si>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</si>
  <si>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</si>
  <si>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</si>
  <si>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</si>
  <si>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</si>
  <si>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</si>
  <si>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</si>
  <si>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</si>
  <si>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</si>
  <si>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</si>
  <si>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</si>
  <si>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</si>
  <si>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</si>
  <si>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</si>
  <si>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</si>
  <si>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</si>
  <si>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</si>
  <si>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</si>
  <si>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</si>
  <si>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</si>
  <si>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</si>
  <si>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</si>
  <si>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</si>
  <si>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</si>
  <si>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</si>
  <si>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</si>
  <si>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</si>
  <si>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</si>
  <si>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</si>
  <si>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</si>
  <si>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</si>
  <si>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</si>
  <si>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</si>
  <si>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</si>
  <si>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</si>
  <si>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</si>
  <si>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</si>
  <si>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</si>
  <si>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</si>
  <si>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</si>
  <si>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</si>
  <si>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</si>
  <si>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</si>
  <si>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</si>
  <si>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</si>
  <si>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</si>
  <si>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</si>
  <si>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</si>
  <si>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</si>
  <si>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</si>
  <si>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</si>
  <si>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</si>
  <si>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</si>
  <si>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</si>
  <si>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</si>
  <si>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</si>
  <si>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</si>
  <si>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</si>
  <si>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</si>
  <si>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</si>
  <si>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</si>
  <si>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</si>
  <si>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</si>
  <si>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</si>
  <si>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</si>
  <si>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</si>
  <si>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</si>
  <si>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</si>
  <si>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</si>
  <si>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</si>
  <si>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</si>
  <si>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</si>
  <si>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</si>
  <si>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</si>
  <si>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</si>
  <si>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</si>
  <si>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</si>
  <si>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</si>
  <si>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</si>
  <si>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</si>
  <si>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</si>
  <si>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</si>
  <si>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</si>
  <si>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</si>
  <si>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</si>
  <si>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</si>
  <si>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</si>
  <si>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</si>
  <si>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</si>
  <si>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</si>
  <si>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</si>
  <si>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</si>
  <si>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</si>
  <si>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</si>
  <si>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</si>
  <si>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</si>
  <si>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</si>
  <si>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</si>
  <si>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</si>
  <si>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</si>
  <si>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</si>
  <si>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</si>
  <si>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</si>
  <si>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</si>
  <si>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</si>
  <si>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</si>
  <si>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</si>
  <si>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</si>
  <si>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</si>
  <si>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</si>
  <si>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</si>
  <si>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</si>
  <si>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</si>
  <si>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</si>
  <si>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</si>
  <si>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</si>
  <si>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</si>
  <si>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</si>
  <si>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</si>
  <si>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</si>
  <si>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</si>
  <si>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</si>
  <si>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</si>
  <si>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</si>
  <si>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</si>
  <si>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</si>
  <si>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</si>
  <si>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</si>
  <si>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</si>
  <si>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</si>
  <si>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</si>
  <si>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</si>
  <si>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</si>
  <si>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</si>
  <si>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</si>
  <si>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</si>
  <si>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</si>
  <si>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</si>
  <si>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</si>
  <si>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</si>
  <si>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</si>
  <si>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</si>
  <si>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</si>
  <si>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</si>
  <si>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</si>
  <si>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</si>
  <si>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</si>
  <si>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</si>
  <si>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</si>
  <si>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</si>
  <si>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</si>
  <si>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</si>
  <si>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</si>
  <si>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</si>
  <si>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</si>
  <si>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</si>
  <si>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</si>
  <si>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</si>
  <si>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</si>
  <si>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</si>
  <si>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</si>
  <si>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</si>
  <si>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</si>
  <si>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</si>
  <si>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</si>
  <si>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</si>
  <si>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</si>
  <si>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</si>
  <si>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</si>
  <si>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</si>
  <si>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</si>
  <si>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</si>
  <si>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</si>
  <si>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</si>
  <si>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</si>
  <si>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</si>
  <si>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</si>
  <si>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</si>
  <si>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</si>
  <si>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</si>
  <si>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</si>
  <si>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</si>
  <si>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</si>
  <si>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</si>
  <si>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</si>
  <si>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</si>
  <si>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</si>
  <si>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</si>
  <si>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</si>
  <si>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</si>
  <si>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</si>
  <si>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</si>
  <si>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</si>
  <si>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</si>
  <si>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</si>
  <si>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</si>
  <si>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</si>
  <si>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</si>
  <si>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</si>
  <si>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</si>
  <si>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</si>
  <si>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</si>
  <si>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</si>
  <si>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</si>
  <si>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</si>
  <si>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</si>
  <si>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</si>
  <si>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</si>
  <si>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</si>
  <si>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</si>
  <si>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</si>
  <si>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</si>
  <si>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</si>
  <si>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</si>
  <si>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</si>
  <si>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</si>
  <si>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</si>
  <si>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</si>
  <si>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</si>
  <si>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</si>
  <si>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</si>
  <si>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</si>
  <si>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</si>
  <si>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</si>
  <si>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</si>
  <si>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</si>
  <si>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</si>
  <si>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</si>
  <si>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</si>
  <si>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</si>
  <si>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</si>
  <si>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</si>
  <si>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</si>
  <si>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</si>
  <si>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</si>
  <si>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</si>
  <si>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</si>
  <si>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</si>
  <si>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</si>
  <si>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</si>
  <si>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</si>
  <si>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</si>
  <si>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</si>
  <si>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</si>
  <si>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</si>
  <si>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</si>
  <si>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</si>
  <si>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</si>
  <si>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</si>
  <si>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</si>
  <si>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</si>
  <si>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</si>
  <si>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</si>
  <si>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</si>
  <si>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</si>
  <si>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</si>
  <si>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</si>
  <si>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</si>
  <si>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</si>
  <si>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</si>
  <si>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</si>
  <si>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</si>
  <si>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</si>
  <si>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</si>
  <si>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</si>
  <si>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</si>
  <si>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</si>
  <si>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</si>
  <si>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</si>
  <si>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</si>
  <si>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</si>
  <si>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</si>
  <si>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</si>
  <si>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</si>
  <si>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</si>
  <si>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</si>
  <si>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</si>
  <si>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</si>
  <si>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</si>
  <si>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</si>
  <si>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</si>
  <si>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</si>
  <si>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</si>
  <si>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</si>
  <si>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</si>
  <si>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</si>
  <si>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</si>
  <si>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</si>
  <si>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</si>
  <si>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</si>
  <si>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</si>
  <si>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</si>
  <si>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</si>
  <si>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</si>
  <si>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</si>
  <si>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</si>
  <si>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</si>
  <si>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</si>
  <si>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</si>
  <si>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</si>
  <si>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</si>
  <si>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</si>
  <si>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</si>
  <si>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</si>
  <si>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</si>
  <si>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</si>
  <si>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</si>
  <si>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</si>
  <si>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</si>
  <si>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</si>
  <si>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</si>
  <si>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</si>
  <si>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</si>
  <si>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</si>
  <si>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</si>
  <si>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</si>
  <si>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</si>
  <si>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</si>
  <si>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</si>
  <si>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</si>
  <si>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</si>
  <si>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</si>
  <si>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</si>
  <si>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</si>
  <si>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</si>
  <si>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</si>
  <si>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</si>
  <si>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</si>
  <si>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</si>
  <si>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</si>
  <si>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</si>
  <si>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</si>
  <si>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</si>
  <si>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</si>
  <si>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</si>
  <si>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</si>
  <si>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</si>
  <si>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</si>
  <si>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</si>
  <si>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</si>
  <si>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</si>
  <si>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</si>
  <si>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</si>
  <si>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</si>
  <si>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</si>
  <si>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</si>
  <si>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</si>
  <si>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</si>
  <si>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</si>
  <si>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</si>
  <si>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</si>
  <si>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</si>
  <si>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</si>
  <si>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</si>
  <si>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</si>
  <si>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</si>
  <si>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</si>
  <si>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</si>
  <si>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</si>
  <si>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</si>
  <si>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</si>
  <si>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</si>
  <si>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</si>
  <si>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</si>
  <si>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</si>
  <si>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</si>
  <si>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</si>
  <si>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</si>
  <si>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</si>
  <si>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</si>
  <si>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</si>
  <si>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</si>
  <si>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</si>
  <si>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</si>
  <si>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</si>
  <si>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</si>
  <si>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</si>
  <si>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</si>
  <si>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</si>
  <si>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</si>
  <si>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</si>
  <si>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</si>
  <si>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</si>
  <si>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</si>
  <si>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</si>
  <si>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</si>
  <si>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</si>
  <si>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</si>
  <si>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</si>
  <si>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</si>
  <si>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</si>
  <si>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</si>
  <si>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</si>
  <si>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</si>
  <si>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</si>
  <si>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</si>
  <si>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</si>
  <si>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</si>
  <si>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</si>
  <si>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</si>
  <si>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</si>
  <si>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</si>
  <si>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</si>
  <si>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</si>
  <si>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</si>
  <si>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</si>
  <si>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</si>
  <si>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</si>
  <si>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</si>
  <si>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</si>
  <si>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</si>
  <si>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</si>
  <si>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</si>
  <si>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</si>
  <si>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</si>
  <si>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</si>
  <si>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</si>
  <si>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</si>
  <si>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</si>
  <si>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</si>
  <si>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</si>
  <si>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</si>
  <si>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</si>
  <si>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</si>
  <si>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</si>
  <si>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</si>
  <si>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</si>
  <si>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</si>
  <si>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</si>
  <si>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</si>
  <si>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</si>
  <si>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</si>
  <si>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</si>
  <si>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</si>
  <si>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</si>
  <si>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</si>
  <si>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</si>
  <si>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</si>
  <si>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</si>
  <si>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</si>
  <si>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</si>
  <si>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</si>
  <si>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</si>
  <si>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</si>
  <si>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</si>
  <si>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</si>
  <si>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</si>
  <si>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</si>
  <si>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</si>
  <si>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</si>
  <si>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</si>
  <si>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</si>
  <si>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</si>
  <si>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</si>
  <si>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</si>
  <si>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</si>
  <si>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</si>
  <si>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</si>
  <si>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</si>
  <si>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</si>
  <si>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</si>
  <si>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</si>
  <si>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</si>
  <si>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</si>
  <si>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</si>
  <si>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</si>
  <si>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</si>
  <si>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</si>
  <si>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</si>
  <si>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</si>
  <si>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</si>
  <si>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</si>
  <si>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</si>
  <si>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</si>
  <si>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</si>
  <si>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</si>
  <si>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</si>
  <si>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</si>
  <si>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</si>
  <si>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</si>
  <si>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</si>
  <si>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</si>
  <si>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</si>
  <si>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</si>
  <si>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</si>
  <si>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</si>
  <si>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</si>
  <si>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</si>
  <si>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</si>
  <si>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</si>
  <si>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</si>
  <si>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</si>
  <si>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</si>
  <si>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</si>
  <si>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</si>
  <si>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</si>
  <si>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</si>
  <si>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</si>
  <si>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</si>
  <si>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</si>
  <si>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</si>
  <si>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</si>
  <si>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</si>
  <si>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</si>
  <si>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</si>
  <si>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</si>
  <si>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</si>
  <si>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</si>
  <si>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</si>
  <si>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</si>
  <si>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</si>
  <si>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</si>
  <si>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</si>
  <si>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</si>
  <si>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</si>
  <si>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</si>
  <si>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</si>
  <si>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</si>
  <si>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</si>
  <si>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</si>
  <si>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</si>
  <si>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</si>
  <si>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</si>
  <si>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</si>
  <si>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</si>
  <si>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</si>
  <si>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</si>
  <si>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</si>
  <si>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</si>
  <si>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</si>
  <si>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</si>
  <si>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</si>
  <si>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</si>
  <si>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</si>
  <si>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</si>
  <si>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</si>
  <si>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</si>
  <si>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</si>
  <si>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</si>
  <si>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</si>
  <si>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</si>
  <si>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</si>
  <si>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</si>
  <si>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</si>
  <si>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</si>
  <si>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</si>
  <si>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</si>
  <si>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</si>
  <si>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</si>
  <si>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</si>
  <si>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</si>
  <si>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</si>
  <si>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</si>
  <si>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</si>
  <si>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</si>
  <si>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</si>
  <si>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</si>
  <si>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</si>
  <si>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</si>
  <si>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</si>
  <si>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</si>
  <si>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</si>
  <si>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</si>
  <si>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</si>
  <si>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</si>
  <si>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</si>
  <si>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</si>
  <si>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</si>
  <si>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</si>
  <si>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</si>
  <si>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</si>
  <si>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</si>
  <si>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</si>
  <si>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</si>
  <si>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</si>
  <si>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</si>
  <si>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</si>
  <si>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</si>
  <si>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</si>
  <si>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</si>
  <si>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</si>
  <si>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</si>
  <si>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</si>
  <si>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</si>
  <si>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</si>
  <si>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</si>
  <si>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</si>
  <si>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</si>
  <si>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</si>
  <si>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</si>
  <si>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</si>
  <si>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</si>
  <si>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</si>
  <si>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</si>
  <si>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</si>
  <si>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</si>
  <si>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</si>
  <si>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</si>
  <si>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</si>
  <si>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</si>
  <si>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</si>
  <si>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</si>
  <si>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</si>
  <si>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</si>
  <si>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</si>
  <si>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</si>
  <si>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</si>
  <si>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</si>
  <si>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</si>
  <si>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</si>
  <si>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</si>
  <si>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</si>
  <si>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</si>
  <si>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</si>
  <si>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</si>
  <si>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</si>
  <si>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</si>
  <si>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</si>
  <si>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</si>
  <si>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</si>
  <si>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</si>
  <si>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</si>
  <si>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</si>
  <si>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</si>
  <si>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</si>
  <si>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</si>
  <si>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</si>
  <si>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</si>
  <si>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</si>
  <si>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</si>
  <si>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</si>
  <si>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</si>
  <si>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</si>
  <si>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</si>
  <si>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</si>
  <si>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</si>
  <si>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</si>
  <si>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</si>
  <si>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</si>
  <si>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</si>
  <si>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</si>
  <si>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</si>
  <si>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</si>
  <si>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</si>
  <si>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</si>
  <si>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</si>
  <si>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</si>
  <si>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</si>
  <si>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</si>
  <si>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</si>
  <si>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</si>
  <si>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</si>
  <si>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</si>
  <si>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</si>
  <si>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</si>
  <si>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</si>
  <si>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</si>
  <si>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</si>
  <si>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</si>
  <si>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</si>
  <si>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</si>
  <si>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</si>
  <si>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</si>
  <si>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</si>
  <si>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</si>
  <si>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</si>
  <si>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</si>
  <si>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</si>
  <si>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</si>
  <si>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</si>
  <si>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</si>
  <si>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</si>
  <si>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</si>
  <si>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</si>
  <si>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</si>
  <si>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</si>
  <si>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</si>
  <si>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</si>
  <si>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</si>
  <si>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</si>
  <si>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</si>
  <si>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</si>
  <si>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</si>
  <si>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</si>
  <si>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</si>
  <si>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</si>
  <si>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</si>
  <si>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</si>
  <si>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</si>
  <si>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</si>
  <si>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</si>
  <si>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</si>
  <si>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</si>
  <si>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</si>
  <si>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</si>
  <si>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</si>
  <si>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</si>
  <si>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</si>
  <si>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</si>
  <si>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</si>
  <si>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</si>
  <si>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</si>
  <si>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</si>
  <si>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</si>
  <si>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</si>
  <si>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</si>
  <si>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</si>
  <si>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</si>
  <si>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</si>
  <si>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</si>
  <si>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</si>
  <si>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</si>
  <si>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</si>
  <si>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</si>
  <si>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</si>
  <si>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</si>
  <si>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</si>
  <si>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</si>
  <si>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</si>
  <si>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</si>
  <si>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</si>
  <si>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</si>
  <si>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</si>
  <si>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</si>
  <si>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</si>
  <si>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</si>
  <si>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</si>
  <si>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</si>
  <si>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</si>
  <si>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</si>
  <si>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</si>
  <si>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</si>
  <si>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</si>
  <si>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</si>
  <si>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</si>
  <si>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</si>
  <si>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</si>
  <si>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</si>
  <si>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</si>
  <si>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</si>
  <si>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</si>
  <si>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</si>
  <si>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</si>
  <si>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</si>
  <si>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</si>
  <si>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</si>
  <si>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</si>
  <si>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</si>
  <si>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</si>
  <si>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</si>
  <si>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</si>
  <si>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</si>
  <si>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</si>
  <si>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</si>
  <si>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</si>
  <si>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</si>
  <si>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</si>
  <si>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</si>
  <si>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</si>
  <si>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</si>
  <si>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</si>
  <si>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</si>
  <si>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</si>
  <si>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</si>
  <si>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</si>
  <si>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</si>
  <si>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</si>
  <si>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</si>
  <si>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</si>
  <si>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</si>
  <si>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</si>
  <si>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</si>
  <si>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</si>
  <si>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</si>
  <si>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</si>
  <si>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</si>
  <si>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</si>
  <si>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</si>
  <si>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</si>
  <si>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</si>
  <si>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</si>
  <si>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</si>
  <si>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</si>
  <si>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</si>
  <si>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</si>
  <si>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</si>
  <si>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</si>
  <si>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</si>
  <si>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</si>
  <si>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</si>
  <si>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</si>
  <si>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</si>
  <si>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</si>
  <si>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</si>
  <si>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</si>
  <si>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</si>
  <si>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</si>
  <si>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</si>
  <si>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</si>
  <si>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</si>
  <si>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</si>
  <si>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</si>
  <si>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</si>
  <si>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</si>
  <si>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</si>
  <si>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</si>
  <si>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</si>
  <si>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</si>
  <si>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</si>
  <si>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</si>
  <si>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</si>
  <si>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</si>
  <si>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</si>
  <si>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</si>
  <si>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</si>
  <si>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</si>
  <si>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</si>
  <si>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</si>
  <si>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</si>
  <si>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</si>
  <si>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</si>
  <si>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</si>
  <si>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</si>
  <si>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</si>
  <si>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</si>
  <si>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</si>
  <si>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</si>
  <si>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</si>
  <si>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</si>
  <si>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</si>
  <si>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</si>
  <si>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</si>
  <si>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</si>
  <si>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</si>
  <si>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</si>
  <si>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</si>
  <si>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</si>
  <si>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</si>
  <si>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</si>
  <si>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</si>
  <si>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</si>
  <si>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</si>
  <si>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</si>
  <si>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</si>
  <si>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</si>
  <si>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</si>
  <si>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</si>
  <si>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</si>
  <si>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</si>
  <si>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</si>
  <si>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</si>
  <si>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</si>
  <si>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</si>
  <si>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</si>
  <si>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</si>
  <si>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</si>
  <si>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</si>
  <si>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</si>
  <si>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</si>
  <si>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</si>
  <si>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</si>
  <si>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</si>
  <si>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</si>
  <si>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</si>
  <si>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</si>
  <si>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</si>
  <si>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</si>
  <si>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</si>
  <si>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</si>
  <si>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</si>
  <si>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</si>
  <si>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</si>
  <si>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</si>
  <si>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</si>
  <si>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</si>
  <si>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</si>
  <si>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</si>
  <si>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</si>
  <si>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</si>
  <si>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</si>
  <si>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</si>
  <si>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</si>
  <si>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</si>
  <si>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</si>
  <si>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</si>
  <si>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</si>
  <si>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</si>
  <si>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</si>
  <si>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</si>
  <si>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</si>
  <si>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</si>
  <si>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</si>
  <si>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</si>
  <si>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</si>
  <si>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</si>
  <si>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</si>
  <si>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</si>
  <si>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</si>
  <si>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</si>
  <si>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</si>
  <si>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</si>
  <si>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</si>
  <si>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</si>
  <si>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</si>
  <si>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</si>
  <si>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</si>
  <si>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</si>
  <si>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</si>
  <si>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</si>
  <si>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</si>
  <si>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</si>
  <si>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</si>
  <si>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</si>
  <si>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</si>
  <si>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</si>
  <si>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</si>
  <si>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</si>
  <si>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</si>
  <si>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</si>
  <si>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</si>
  <si>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</si>
  <si>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</si>
  <si>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</si>
  <si>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</si>
  <si>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</si>
  <si>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</si>
  <si>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</si>
  <si>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</si>
  <si>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</si>
  <si>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</si>
  <si>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</si>
  <si>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</si>
  <si>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</si>
  <si>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</si>
  <si>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</si>
  <si>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</si>
  <si>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</si>
  <si>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</si>
  <si>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</si>
  <si>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</si>
  <si>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</si>
  <si>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</si>
  <si>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</si>
  <si>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</si>
  <si>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</si>
  <si>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</si>
  <si>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</si>
  <si>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</si>
  <si>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</si>
  <si>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</si>
  <si>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</si>
  <si>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</si>
  <si>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</si>
  <si>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</si>
  <si>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</si>
  <si>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</si>
  <si>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</si>
  <si>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</si>
  <si>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</si>
  <si>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</si>
  <si>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</si>
  <si>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</si>
  <si>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</si>
  <si>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</si>
  <si>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</si>
  <si>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</si>
  <si>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</si>
  <si>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</si>
  <si>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</si>
  <si>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</si>
  <si>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</si>
  <si>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</si>
  <si>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</si>
  <si>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</si>
  <si>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</si>
  <si>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</si>
  <si>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</si>
  <si>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</si>
  <si>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</si>
  <si>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</si>
  <si>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</si>
  <si>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</si>
  <si>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</si>
  <si>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</si>
  <si>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</si>
  <si>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</si>
  <si>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</si>
  <si>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</si>
  <si>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</si>
  <si>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</si>
  <si>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</si>
  <si>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</si>
  <si>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</si>
  <si>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</si>
  <si>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</si>
  <si>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</si>
  <si>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</si>
  <si>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</si>
  <si>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</si>
  <si>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</si>
  <si>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</si>
  <si>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</si>
  <si>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</si>
  <si>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</si>
  <si>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</si>
  <si>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</si>
  <si>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</si>
  <si>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</si>
  <si>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</si>
  <si>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</si>
  <si>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</si>
  <si>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</si>
  <si>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</si>
  <si>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</si>
  <si>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</si>
  <si>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</si>
  <si>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</si>
  <si>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</si>
  <si>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</si>
  <si>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</si>
  <si>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</si>
  <si>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</si>
  <si>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</si>
  <si>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</si>
  <si>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</si>
  <si>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</si>
  <si>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</si>
  <si>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</si>
  <si>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</si>
  <si>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</si>
  <si>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</si>
  <si>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</si>
  <si>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</si>
  <si>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</si>
  <si>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</si>
  <si>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</si>
  <si>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</si>
  <si>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</si>
  <si>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</si>
  <si>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</si>
  <si>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</si>
  <si>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</si>
  <si>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</si>
  <si>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</si>
  <si>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</si>
  <si>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</si>
  <si>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</si>
  <si>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</si>
  <si>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</si>
  <si>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</si>
  <si>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</si>
  <si>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</si>
  <si>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</si>
  <si>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</si>
  <si>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</si>
  <si>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</si>
  <si>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</si>
  <si>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</si>
  <si>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</si>
  <si>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</si>
  <si>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</si>
  <si>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</si>
  <si>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</si>
  <si>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</si>
  <si>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</si>
  <si>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</si>
  <si>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</si>
  <si>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</si>
  <si>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</si>
  <si>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</si>
  <si>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</si>
  <si>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</si>
  <si>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</si>
  <si>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</si>
  <si>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</si>
  <si>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</si>
  <si>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</si>
  <si>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</si>
  <si>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</si>
  <si>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</si>
  <si>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</si>
  <si>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</si>
  <si>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</si>
  <si>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</si>
  <si>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</si>
  <si>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</si>
  <si>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</si>
  <si>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</si>
  <si>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</si>
  <si>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</si>
  <si>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</si>
  <si>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</si>
  <si>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</si>
  <si>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</si>
  <si>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</si>
  <si>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</si>
  <si>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</si>
  <si>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</si>
  <si>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</si>
  <si>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</si>
  <si>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</si>
  <si>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</si>
  <si>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</si>
  <si>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</si>
  <si>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</si>
  <si>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</si>
  <si>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</si>
  <si>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</si>
  <si>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</si>
  <si>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</si>
  <si>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</si>
  <si>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</si>
  <si>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</si>
  <si>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</si>
  <si>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</si>
  <si>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</si>
  <si>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</si>
  <si>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</si>
  <si>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</si>
  <si>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</si>
  <si>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</si>
  <si>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</si>
  <si>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</si>
  <si>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</si>
  <si>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</si>
  <si>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</si>
  <si>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</si>
  <si>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</si>
  <si>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</si>
  <si>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</si>
  <si>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</si>
  <si>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</si>
  <si>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</si>
  <si>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</si>
  <si>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</si>
  <si>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</si>
  <si>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</si>
  <si>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</si>
  <si>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</si>
  <si>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</si>
  <si>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</si>
  <si>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</si>
  <si>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</si>
  <si>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</si>
  <si>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</si>
  <si>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</si>
  <si>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</si>
  <si>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</si>
  <si>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</si>
  <si>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</si>
  <si>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</si>
  <si>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</si>
  <si>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</si>
  <si>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</si>
  <si>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</si>
  <si>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</si>
  <si>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</si>
  <si>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</si>
  <si>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</si>
  <si>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</si>
  <si>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</si>
  <si>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</si>
  <si>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</si>
  <si>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</si>
  <si>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</si>
  <si>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</si>
  <si>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</si>
  <si>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</si>
  <si>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</si>
  <si>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</si>
  <si>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</si>
  <si>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</si>
  <si>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</si>
  <si>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</si>
  <si>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</si>
  <si>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</si>
  <si>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</si>
  <si>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</si>
  <si>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</si>
  <si>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</si>
  <si>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</si>
  <si>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</si>
  <si>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</si>
  <si>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</si>
  <si>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</si>
  <si>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</si>
  <si>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</si>
  <si>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</si>
  <si>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</si>
  <si>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</si>
  <si>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</si>
  <si>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</si>
  <si>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</si>
  <si>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</si>
  <si>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</si>
  <si>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</si>
  <si>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</si>
  <si>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</si>
  <si>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</si>
  <si>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</si>
  <si>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</si>
  <si>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</si>
  <si>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</si>
  <si>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</si>
  <si>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</si>
  <si>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</si>
  <si>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</si>
  <si>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</si>
  <si>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</si>
  <si>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</si>
  <si>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</si>
  <si>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</si>
  <si>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</si>
  <si>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</si>
  <si>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</si>
  <si>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</si>
  <si>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</si>
  <si>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</si>
  <si>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</si>
  <si>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</si>
  <si>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</si>
  <si>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</si>
  <si>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</si>
  <si>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</si>
  <si>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</si>
  <si>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</si>
  <si>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</si>
  <si>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</si>
  <si>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</si>
  <si>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</si>
  <si>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</si>
  <si>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</si>
  <si>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</si>
  <si>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</si>
  <si>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</si>
  <si>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</si>
  <si>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</si>
  <si>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</si>
  <si>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</si>
  <si>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</si>
  <si>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</si>
  <si>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</si>
  <si>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</si>
  <si>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</si>
  <si>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</si>
  <si>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</si>
  <si>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</si>
  <si>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</si>
  <si>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</si>
  <si>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</si>
  <si>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</si>
  <si>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</si>
  <si>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</si>
  <si>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</si>
  <si>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</si>
  <si>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</si>
  <si>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</si>
  <si>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</si>
  <si>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</si>
  <si>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</si>
  <si>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</si>
  <si>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</si>
  <si>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</si>
  <si>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</si>
  <si>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</si>
  <si>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</si>
  <si>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</si>
  <si>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</si>
  <si>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</si>
  <si>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</si>
  <si>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</si>
  <si>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</si>
  <si>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</si>
  <si>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</si>
  <si>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</si>
  <si>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</si>
  <si>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</si>
  <si>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</si>
  <si>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</si>
  <si>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</si>
  <si>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</si>
  <si>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</si>
  <si>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</si>
  <si>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</si>
  <si>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</si>
  <si>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</si>
  <si>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</si>
  <si>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</si>
  <si>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</si>
  <si>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</si>
  <si>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</si>
  <si>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</si>
  <si>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</si>
  <si>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</si>
  <si>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</si>
  <si>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</si>
  <si>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</si>
  <si>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</si>
  <si>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</si>
  <si>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</si>
  <si>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</si>
  <si>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</si>
  <si>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</si>
  <si>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</si>
  <si>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</si>
  <si>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</si>
  <si>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</si>
  <si>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</si>
  <si>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</si>
  <si>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</si>
  <si>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</si>
  <si>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</si>
  <si>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</si>
  <si>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</si>
  <si>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</si>
  <si>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</si>
  <si>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</si>
  <si>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</si>
  <si>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</si>
  <si>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</si>
  <si>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</si>
  <si>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</si>
  <si>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</si>
  <si>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</si>
  <si>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</si>
  <si>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</si>
  <si>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</si>
  <si>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</si>
  <si>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</si>
  <si>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</si>
  <si>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</si>
  <si>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</si>
  <si>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</si>
  <si>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</si>
  <si>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</si>
  <si>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</si>
  <si>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</si>
  <si>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</si>
  <si>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</si>
  <si>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</si>
  <si>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</si>
  <si>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</si>
  <si>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</si>
  <si>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</si>
  <si>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</si>
  <si>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</si>
  <si>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</si>
  <si>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</si>
  <si>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</si>
  <si>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</si>
  <si>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</si>
  <si>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</si>
  <si>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</si>
  <si>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</si>
  <si>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</si>
  <si>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</si>
  <si>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</si>
  <si>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</si>
  <si>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</si>
  <si>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</si>
  <si>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</si>
  <si>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</si>
  <si>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</si>
  <si>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</si>
  <si>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</si>
  <si>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</si>
  <si>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</si>
  <si>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</si>
  <si>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</si>
  <si>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</si>
  <si>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</si>
  <si>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</si>
  <si>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</si>
  <si>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</si>
  <si>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</si>
  <si>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</si>
  <si>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</si>
  <si>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</si>
  <si>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</si>
  <si>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</si>
  <si>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</si>
  <si>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</si>
  <si>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</si>
  <si>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</si>
  <si>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</si>
  <si>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</si>
  <si>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</si>
  <si>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</si>
  <si>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</si>
  <si>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</si>
  <si>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</si>
  <si>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</si>
  <si>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</si>
  <si>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</si>
  <si>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</si>
  <si>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</si>
  <si>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</si>
  <si>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</si>
  <si>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</si>
  <si>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</si>
  <si>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</si>
  <si>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</si>
  <si>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</si>
  <si>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</si>
  <si>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</si>
  <si>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</si>
  <si>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</si>
  <si>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</si>
  <si>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</si>
  <si>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</si>
  <si>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</si>
  <si>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</si>
  <si>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</si>
  <si>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</si>
  <si>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</si>
  <si>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</si>
  <si>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</si>
  <si>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</si>
  <si>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</si>
  <si>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</si>
  <si>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</si>
  <si>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</si>
  <si>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</si>
  <si>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</si>
  <si>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</si>
  <si>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</si>
  <si>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</si>
  <si>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</si>
  <si>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</si>
  <si>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</si>
  <si>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</si>
  <si>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</si>
  <si>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</si>
  <si>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</si>
  <si>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</si>
  <si>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</si>
  <si>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</si>
  <si>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</si>
  <si>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</si>
  <si>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</si>
  <si>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</si>
  <si>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</si>
  <si>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</si>
  <si>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</si>
  <si>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</si>
  <si>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</si>
  <si>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</si>
  <si>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</si>
  <si>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</si>
  <si>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</si>
  <si>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</si>
  <si>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</si>
  <si>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</si>
  <si>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</si>
  <si>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</si>
  <si>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</si>
  <si>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</si>
  <si>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</si>
  <si>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</si>
  <si>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</si>
  <si>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</si>
  <si>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</si>
  <si>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</si>
  <si>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</si>
  <si>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</si>
  <si>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</si>
  <si>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</si>
  <si>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</si>
  <si>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</si>
  <si>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</si>
  <si>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</si>
  <si>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</si>
  <si>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</si>
  <si>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</si>
  <si>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</si>
  <si>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</si>
  <si>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</si>
  <si>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</si>
  <si>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</si>
  <si>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</si>
  <si>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</si>
  <si>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</si>
  <si>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</si>
  <si>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</si>
  <si>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</si>
  <si>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</si>
  <si>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</si>
  <si>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</si>
  <si>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</si>
  <si>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</si>
  <si>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</si>
  <si>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</si>
  <si>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</si>
  <si>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</si>
  <si>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</si>
  <si>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</si>
  <si>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</si>
  <si>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</si>
  <si>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</si>
  <si>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</si>
  <si>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</si>
  <si>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</si>
  <si>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</si>
  <si>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</si>
  <si>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</si>
  <si>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</si>
  <si>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</si>
  <si>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</si>
  <si>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</si>
  <si>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</si>
  <si>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</si>
  <si>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</si>
  <si>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</si>
  <si>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</si>
  <si>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</si>
  <si>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</si>
  <si>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</si>
  <si>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</si>
  <si>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</si>
  <si>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</si>
  <si>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</si>
  <si>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</si>
  <si>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</si>
  <si>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</si>
  <si>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</si>
  <si>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</si>
  <si>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</si>
  <si>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</si>
  <si>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</si>
  <si>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</si>
  <si>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</si>
  <si>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</si>
  <si>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</si>
  <si>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</si>
  <si>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</si>
  <si>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</si>
  <si>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</si>
  <si>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</si>
  <si>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</si>
  <si>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</si>
  <si>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</si>
  <si>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</si>
  <si>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</si>
  <si>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</si>
  <si>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</si>
  <si>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</si>
  <si>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</si>
  <si>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</si>
  <si>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</si>
  <si>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</si>
  <si>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</si>
  <si>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</si>
  <si>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</si>
  <si>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</si>
  <si>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</si>
  <si>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</si>
  <si>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</si>
  <si>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</si>
  <si>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</si>
  <si>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</si>
  <si>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</si>
  <si>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</si>
  <si>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</si>
  <si>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</si>
  <si>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</si>
  <si>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</si>
  <si>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</si>
  <si>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</si>
  <si>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</si>
  <si>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</si>
  <si>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</si>
  <si>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</si>
  <si>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</si>
  <si>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</si>
  <si>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</si>
  <si>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</si>
  <si>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</si>
  <si>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</si>
  <si>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</si>
  <si>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</si>
  <si>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</si>
  <si>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</si>
  <si>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</si>
  <si>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</si>
  <si>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</si>
  <si>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</si>
  <si>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</si>
  <si>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</si>
  <si>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</si>
  <si>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</si>
  <si>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</si>
  <si>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</si>
  <si>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</si>
  <si>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</si>
  <si>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</si>
  <si>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</si>
  <si>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</si>
  <si>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</si>
  <si>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</si>
  <si>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</si>
  <si>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</si>
  <si>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</si>
  <si>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</si>
  <si>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</si>
  <si>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</si>
  <si>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</si>
  <si>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</si>
  <si>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</si>
  <si>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</si>
  <si>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</si>
  <si>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</si>
  <si>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</si>
  <si>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</si>
  <si>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</si>
  <si>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</si>
  <si>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</si>
  <si>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</si>
  <si>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</si>
  <si>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</si>
  <si>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</si>
  <si>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</si>
  <si>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</si>
  <si>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</si>
  <si>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</si>
  <si>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</si>
  <si>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</si>
  <si>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</si>
  <si>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</si>
  <si>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</si>
  <si>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</si>
  <si>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</si>
  <si>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</si>
  <si>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</si>
  <si>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</si>
  <si>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</si>
  <si>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</si>
  <si>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</si>
  <si>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</si>
  <si>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</si>
  <si>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</si>
  <si>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</si>
  <si>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</si>
  <si>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</si>
  <si>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</si>
  <si>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</si>
  <si>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</si>
  <si>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</si>
  <si>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</si>
  <si>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</si>
  <si>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</si>
  <si>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</si>
  <si>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</si>
  <si>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</si>
  <si>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</si>
  <si>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</si>
  <si>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</si>
  <si>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</si>
  <si>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</si>
  <si>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</si>
  <si>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</si>
  <si>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</si>
  <si>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</si>
  <si>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</si>
  <si>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</si>
  <si>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</si>
  <si>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</si>
  <si>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</si>
  <si>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</si>
  <si>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</si>
  <si>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</si>
  <si>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</si>
  <si>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</si>
  <si>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</si>
  <si>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</si>
  <si>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</si>
  <si>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</si>
  <si>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</si>
  <si>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</si>
  <si>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</si>
  <si>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</si>
  <si>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</si>
  <si>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</si>
  <si>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</si>
  <si>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</si>
  <si>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</si>
  <si>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</si>
  <si>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</si>
  <si>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</si>
  <si>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</si>
  <si>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</si>
  <si>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</si>
  <si>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</si>
  <si>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</si>
  <si>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</si>
  <si>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</si>
  <si>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</si>
  <si>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</si>
  <si>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</si>
  <si>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</si>
  <si>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</si>
  <si>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</si>
  <si>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</si>
  <si>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</si>
  <si>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</si>
  <si>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</si>
  <si>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</si>
  <si>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</si>
  <si>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</si>
  <si>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</si>
  <si>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</si>
  <si>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</si>
  <si>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</si>
  <si>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</si>
  <si>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</si>
  <si>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</si>
  <si>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</si>
  <si>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</si>
  <si>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</si>
  <si>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</si>
  <si>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</si>
  <si>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</si>
  <si>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</si>
  <si>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</si>
  <si>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</si>
  <si>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</si>
  <si>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</si>
  <si>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</si>
  <si>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</si>
  <si>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</si>
  <si>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</si>
  <si>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</si>
  <si>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</si>
  <si>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</si>
  <si>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</si>
  <si>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</si>
  <si>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</si>
  <si>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</si>
  <si>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</si>
  <si>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</si>
  <si>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</si>
  <si>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</si>
  <si>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</si>
  <si>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</si>
  <si>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</si>
  <si>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</si>
  <si>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</si>
  <si>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</si>
  <si>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</si>
  <si>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</si>
  <si>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</si>
  <si>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</si>
  <si>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</si>
  <si>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</si>
  <si>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</si>
  <si>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</si>
  <si>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</si>
  <si>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</si>
  <si>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</si>
  <si>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</si>
  <si>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</si>
  <si>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</si>
  <si>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</si>
  <si>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</si>
  <si>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</si>
  <si>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</si>
  <si>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</si>
  <si>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</si>
  <si>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</si>
  <si>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</si>
  <si>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</si>
  <si>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</si>
  <si>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</si>
  <si>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</si>
  <si>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</si>
  <si>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</si>
  <si>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</si>
  <si>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</si>
  <si>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</si>
  <si>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</si>
  <si>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</si>
  <si>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</si>
  <si>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</si>
  <si>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</si>
  <si>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</si>
  <si>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</si>
  <si>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</si>
  <si>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</si>
  <si>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</si>
  <si>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</si>
  <si>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</si>
  <si>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</si>
  <si>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</si>
  <si>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</si>
  <si>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</si>
  <si>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</si>
  <si>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</si>
  <si>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</si>
  <si>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</si>
  <si>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</si>
  <si>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</si>
  <si>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</si>
  <si>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</si>
  <si>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</si>
  <si>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</si>
  <si>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</si>
  <si>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</si>
  <si>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</si>
  <si>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</si>
  <si>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</si>
  <si>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</si>
  <si>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</si>
  <si>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</si>
  <si>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</si>
  <si>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</si>
  <si>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</si>
  <si>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</si>
  <si>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</si>
  <si>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</si>
  <si>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</si>
  <si>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</si>
  <si>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</si>
  <si>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</si>
  <si>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</si>
  <si>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</si>
  <si>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</si>
  <si>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</si>
  <si>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</si>
  <si>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</si>
  <si>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</si>
  <si>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</si>
  <si>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</si>
  <si>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</si>
  <si>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</si>
  <si>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</si>
  <si>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</si>
  <si>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</si>
  <si>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</si>
  <si>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</si>
  <si>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</si>
  <si>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</si>
  <si>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</si>
  <si>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</si>
  <si>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</si>
  <si>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</si>
  <si>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</si>
  <si>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</si>
  <si>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</si>
  <si>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</si>
  <si>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</si>
  <si>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</si>
  <si>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</si>
  <si>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</si>
  <si>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</si>
  <si>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</si>
  <si>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</si>
  <si>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</si>
  <si>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</si>
  <si>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</si>
  <si>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</si>
  <si>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</si>
  <si>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</si>
  <si>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</si>
  <si>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</si>
  <si>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</si>
  <si>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</si>
  <si>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</si>
  <si>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</si>
  <si>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</si>
  <si>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</si>
  <si>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</si>
  <si>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</si>
  <si>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</si>
  <si>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</si>
  <si>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</si>
  <si>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</si>
  <si>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</si>
  <si>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</si>
  <si>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</si>
  <si>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</si>
  <si>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</si>
  <si>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</si>
  <si>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</si>
  <si>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</si>
  <si>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</si>
  <si>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</si>
  <si>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</si>
  <si>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</si>
  <si>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</si>
  <si>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</si>
  <si>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</si>
  <si>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</si>
  <si>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</si>
  <si>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</si>
  <si>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</si>
  <si>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</si>
  <si>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</si>
  <si>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</si>
  <si>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</si>
  <si>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</si>
  <si>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</si>
  <si>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</si>
  <si>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</si>
  <si>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</si>
  <si>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</si>
  <si>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</si>
  <si>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</si>
  <si>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</si>
  <si>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</si>
  <si>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</si>
  <si>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</si>
  <si>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</si>
  <si>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</si>
  <si>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</si>
  <si>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</si>
  <si>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</si>
  <si>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</si>
  <si>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</si>
  <si>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</si>
  <si>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</si>
  <si>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</si>
  <si>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</si>
  <si>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</si>
  <si>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</si>
  <si>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</si>
  <si>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</si>
  <si>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</si>
  <si>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</si>
  <si>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</si>
  <si>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</si>
  <si>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</si>
  <si>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</si>
  <si>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</si>
  <si>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</si>
  <si>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</si>
  <si>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</si>
  <si>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</si>
  <si>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</si>
  <si>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</si>
  <si>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</si>
  <si>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</si>
  <si>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</si>
  <si>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</si>
  <si>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</si>
  <si>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</si>
  <si>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</si>
  <si>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</si>
  <si>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</si>
  <si>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</si>
  <si>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</si>
  <si>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</si>
  <si>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</si>
  <si>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</si>
  <si>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</si>
  <si>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</si>
  <si>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</si>
  <si>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</si>
  <si>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</si>
  <si>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</si>
  <si>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</si>
  <si>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</si>
  <si>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</si>
  <si>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</si>
  <si>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</si>
  <si>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</si>
  <si>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</si>
  <si>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</si>
  <si>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</si>
  <si>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</si>
  <si>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</si>
  <si>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</si>
  <si>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</si>
  <si>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</si>
  <si>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</si>
  <si>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</si>
  <si>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</si>
  <si>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</si>
  <si>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</si>
  <si>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</si>
  <si>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</si>
  <si>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</si>
  <si>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</si>
  <si>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</si>
  <si>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</si>
  <si>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</si>
  <si>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</si>
  <si>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</si>
  <si>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</si>
  <si>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</si>
  <si>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</si>
  <si>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</si>
  <si>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</si>
  <si>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</si>
  <si>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</si>
  <si>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</si>
  <si>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</si>
  <si>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</si>
  <si>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</si>
  <si>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</si>
  <si>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</si>
  <si>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</si>
  <si>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</si>
  <si>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</si>
  <si>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</si>
  <si>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</si>
  <si>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</si>
  <si>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</si>
  <si>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</si>
  <si>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</si>
  <si>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</si>
  <si>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</si>
  <si>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</si>
  <si>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</si>
  <si>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</si>
  <si>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</si>
  <si>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</si>
  <si>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</si>
  <si>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</si>
  <si>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</si>
  <si>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</si>
  <si>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</si>
  <si>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</si>
  <si>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</si>
  <si>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</si>
  <si>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</si>
  <si>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</si>
  <si>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</si>
  <si>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</si>
  <si>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</si>
  <si>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</si>
  <si>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</si>
  <si>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</si>
  <si>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</si>
  <si>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</si>
  <si>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</si>
  <si>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</si>
  <si>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</si>
  <si>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</si>
  <si>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</si>
  <si>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</si>
  <si>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</si>
  <si>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</si>
  <si>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</si>
  <si>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</si>
  <si>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</si>
  <si>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</si>
  <si>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</si>
  <si>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</si>
  <si>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</si>
  <si>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</si>
  <si>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</si>
  <si>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</si>
  <si>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</si>
  <si>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</si>
  <si>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</si>
  <si>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</si>
  <si>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</si>
  <si>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</si>
  <si>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</si>
  <si>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</si>
  <si>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</si>
  <si>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</si>
  <si>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</si>
  <si>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</si>
  <si>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</si>
  <si>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</si>
  <si>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</si>
  <si>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</si>
  <si>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</si>
  <si>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</si>
  <si>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</si>
  <si>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</si>
  <si>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</si>
  <si>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</si>
  <si>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</si>
  <si>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</si>
  <si>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</si>
  <si>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</si>
  <si>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</si>
  <si>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</si>
  <si>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</si>
  <si>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</si>
  <si>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</si>
  <si>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</si>
  <si>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</si>
  <si>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</si>
  <si>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</si>
  <si>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</si>
  <si>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</si>
  <si>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</si>
  <si>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</si>
  <si>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</si>
  <si>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</si>
  <si>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</si>
  <si>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</si>
  <si>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</si>
  <si>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</si>
  <si>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</si>
  <si>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</si>
  <si>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</si>
  <si>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</si>
  <si>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</si>
  <si>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</si>
  <si>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</si>
  <si>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</si>
  <si>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</si>
  <si>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</si>
  <si>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</si>
  <si>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</si>
  <si>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</si>
  <si>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</si>
  <si>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</si>
  <si>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</si>
  <si>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</si>
  <si>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</si>
  <si>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</si>
  <si>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</si>
  <si>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</si>
  <si>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</si>
  <si>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</si>
  <si>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</si>
  <si>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</si>
  <si>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</si>
  <si>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</si>
  <si>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</si>
  <si>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</si>
  <si>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</si>
  <si>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</si>
  <si>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</si>
  <si>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</si>
  <si>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</si>
  <si>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</si>
  <si>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</si>
  <si>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</si>
  <si>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</si>
  <si>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</si>
  <si>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</si>
  <si>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</si>
  <si>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</si>
  <si>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</si>
  <si>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</si>
  <si>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</si>
  <si>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</si>
  <si>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</si>
  <si>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</si>
  <si>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</si>
  <si>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</si>
  <si>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</si>
  <si>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</si>
  <si>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</si>
  <si>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</si>
  <si>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</si>
  <si>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</si>
  <si>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</si>
  <si>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</si>
  <si>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</si>
  <si>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</si>
  <si>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</si>
  <si>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</si>
  <si>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</si>
  <si>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</si>
  <si>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</si>
  <si>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</si>
  <si>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</si>
  <si>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</si>
  <si>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</si>
  <si>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</si>
  <si>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</si>
  <si>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</si>
  <si>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</si>
  <si>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</si>
  <si>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</si>
  <si>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</si>
  <si>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</si>
  <si>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</si>
  <si>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</si>
  <si>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</si>
  <si>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</si>
  <si>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</si>
  <si>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</si>
  <si>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</si>
  <si>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</si>
  <si>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</si>
  <si>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</si>
  <si>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</si>
  <si>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</si>
  <si>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</si>
  <si>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</si>
  <si>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</si>
  <si>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</si>
  <si>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</si>
  <si>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</si>
  <si>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</si>
  <si>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</si>
  <si>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</si>
  <si>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</si>
  <si>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</si>
  <si>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</si>
  <si>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</si>
  <si>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</si>
  <si>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</si>
  <si>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</si>
  <si>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</si>
  <si>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</si>
  <si>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</si>
  <si>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</si>
  <si>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</si>
  <si>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</si>
  <si>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</si>
  <si>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</si>
  <si>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</si>
  <si>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</si>
  <si>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</si>
  <si>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</si>
  <si>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</si>
  <si>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</si>
  <si>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</si>
  <si>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</si>
  <si>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</si>
  <si>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</si>
  <si>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</si>
  <si>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</si>
  <si>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</si>
  <si>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</si>
  <si>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</si>
  <si>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</si>
  <si>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</si>
  <si>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</si>
  <si>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</si>
  <si>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</si>
  <si>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</si>
  <si>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</si>
  <si>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</si>
  <si>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</si>
  <si>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</si>
  <si>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</si>
  <si>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</si>
  <si>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</si>
  <si>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</si>
  <si>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</si>
  <si>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</si>
  <si>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</si>
  <si>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</si>
  <si>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</si>
  <si>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</si>
  <si>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</si>
  <si>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</si>
  <si>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</si>
  <si>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</si>
  <si>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</si>
  <si>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</si>
  <si>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</si>
  <si>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</si>
  <si>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</si>
  <si>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</si>
  <si>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</si>
  <si>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</si>
  <si>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</si>
  <si>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</si>
  <si>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</si>
  <si>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</si>
  <si>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</si>
  <si>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</si>
  <si>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</si>
  <si>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</si>
  <si>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</si>
  <si>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</si>
  <si>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</si>
  <si>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</si>
  <si>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</si>
  <si>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</si>
  <si>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</si>
  <si>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</si>
  <si>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</si>
  <si>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</si>
  <si>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</si>
  <si>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</si>
  <si>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</si>
  <si>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</si>
  <si>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</si>
  <si>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</si>
  <si>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</si>
  <si>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</si>
  <si>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</si>
  <si>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</si>
  <si>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</si>
  <si>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</si>
  <si>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</si>
  <si>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</si>
  <si>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</si>
  <si>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</si>
  <si>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</si>
  <si>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</si>
  <si>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</si>
  <si>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</si>
  <si>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</si>
  <si>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</si>
  <si>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</si>
  <si>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</si>
  <si>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</si>
  <si>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</si>
  <si>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</si>
  <si>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</si>
  <si>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</si>
  <si>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</si>
  <si>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</si>
  <si>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</si>
  <si>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</si>
  <si>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</si>
  <si>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</si>
  <si>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</si>
  <si>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</si>
  <si>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</si>
  <si>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</si>
  <si>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</si>
  <si>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</si>
  <si>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</si>
  <si>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</si>
  <si>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</si>
  <si>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</si>
  <si>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</si>
  <si>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</si>
  <si>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</si>
  <si>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</si>
  <si>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</si>
  <si>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</si>
  <si>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</si>
  <si>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</si>
  <si>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</si>
  <si>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</si>
  <si>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</si>
  <si>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</si>
  <si>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</si>
  <si>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</si>
  <si>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</si>
  <si>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</si>
  <si>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</si>
  <si>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</si>
  <si>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</si>
  <si>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</si>
  <si>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</si>
  <si>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</si>
  <si>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</si>
  <si>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</si>
  <si>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</si>
  <si>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</si>
  <si>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</si>
  <si>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</si>
  <si>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</si>
  <si>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</si>
  <si>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</si>
  <si>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</si>
  <si>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</si>
  <si>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</si>
  <si>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</si>
  <si>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</si>
  <si>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</si>
  <si>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</si>
  <si>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</si>
  <si>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</si>
  <si>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</si>
  <si>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</si>
  <si>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</si>
  <si>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</si>
  <si>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</si>
  <si>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</si>
  <si>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</si>
  <si>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</si>
  <si>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</si>
  <si>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</si>
  <si>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</si>
  <si>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</si>
  <si>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</si>
  <si>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</si>
  <si>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</si>
  <si>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</si>
  <si>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</si>
  <si>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</si>
  <si>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</si>
  <si>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</si>
  <si>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</si>
  <si>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</si>
  <si>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</si>
  <si>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</si>
  <si>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</si>
  <si>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</si>
  <si>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</si>
  <si>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</si>
  <si>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</si>
  <si>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</si>
  <si>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</si>
  <si>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</si>
  <si>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</si>
  <si>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</si>
  <si>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</si>
  <si>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</si>
  <si>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</si>
  <si>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</si>
  <si>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</si>
  <si>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</si>
  <si>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</si>
  <si>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</si>
  <si>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</si>
  <si>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</si>
  <si>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</si>
  <si>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</si>
  <si>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</si>
  <si>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</si>
  <si>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</si>
  <si>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</si>
  <si>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</si>
  <si>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</si>
  <si>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</si>
  <si>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</si>
  <si>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</si>
  <si>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</si>
  <si>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</si>
  <si>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</si>
  <si>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</si>
  <si>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</si>
  <si>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</si>
  <si>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</si>
  <si>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</si>
  <si>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</si>
  <si>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</si>
  <si>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</si>
  <si>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</si>
  <si>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</si>
  <si>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</si>
  <si>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</si>
  <si>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</si>
  <si>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</si>
  <si>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</si>
  <si>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</si>
  <si>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</si>
  <si>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</si>
  <si>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</si>
  <si>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</si>
  <si>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</si>
  <si>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</si>
  <si>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</si>
  <si>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</si>
  <si>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</si>
  <si>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</si>
  <si>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</si>
  <si>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</si>
  <si>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</si>
  <si>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</si>
  <si>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</si>
  <si>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</si>
  <si>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</si>
  <si>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</si>
  <si>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</si>
  <si>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</si>
  <si>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</si>
  <si>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</si>
  <si>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</si>
  <si>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</si>
  <si>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</si>
  <si>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</si>
  <si>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</si>
  <si>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</si>
  <si>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</si>
  <si>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</si>
  <si>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</si>
  <si>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</si>
  <si>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</si>
  <si>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</si>
  <si>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</si>
  <si>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</si>
  <si>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</si>
  <si>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</si>
  <si>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</si>
  <si>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</si>
  <si>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</si>
  <si>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</si>
  <si>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</si>
  <si>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</si>
  <si>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</si>
  <si>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</si>
  <si>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</si>
  <si>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</si>
  <si>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</si>
  <si>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</si>
  <si>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</si>
  <si>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</si>
  <si>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</si>
  <si>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</si>
  <si>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</si>
  <si>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</si>
  <si>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</si>
  <si>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</si>
  <si>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</si>
  <si>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</si>
  <si>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</si>
  <si>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</si>
  <si>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</si>
  <si>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</si>
  <si>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</si>
  <si>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</si>
  <si>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</si>
  <si>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</si>
  <si>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</si>
  <si>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</si>
  <si>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</si>
  <si>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</si>
  <si>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</si>
  <si>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</si>
  <si>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</si>
  <si>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</si>
  <si>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</si>
  <si>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</si>
  <si>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</si>
  <si>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</si>
  <si>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</si>
  <si>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</si>
  <si>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</si>
  <si>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</si>
  <si>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</si>
  <si>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</si>
  <si>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</si>
  <si>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</si>
  <si>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</si>
  <si>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</si>
  <si>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</si>
  <si>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</si>
  <si>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</si>
  <si>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</si>
  <si>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</si>
  <si>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</si>
  <si>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</si>
  <si>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</si>
  <si>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</si>
  <si>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</si>
  <si>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</si>
  <si>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</si>
  <si>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</si>
  <si>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</si>
  <si>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</si>
  <si>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</si>
  <si>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</si>
  <si>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</si>
  <si>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</si>
  <si>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</si>
  <si>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</si>
  <si>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</si>
  <si>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</si>
  <si>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</si>
  <si>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</si>
  <si>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</si>
  <si>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</si>
  <si>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</si>
  <si>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</si>
  <si>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</si>
  <si>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</si>
  <si>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</si>
  <si>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</si>
  <si>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</si>
  <si>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</si>
  <si>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</si>
  <si>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</si>
  <si>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</si>
  <si>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</si>
  <si>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</si>
  <si>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</si>
  <si>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</si>
  <si>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</si>
  <si>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</si>
  <si>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</si>
  <si>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</si>
  <si>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</si>
  <si>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</si>
  <si>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</si>
  <si>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</si>
  <si>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</si>
  <si>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</si>
  <si>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</si>
  <si>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</si>
  <si>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</si>
  <si>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</si>
  <si>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</si>
  <si>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</si>
  <si>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</si>
  <si>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</si>
  <si>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</si>
  <si>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</si>
  <si>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</si>
  <si>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</si>
  <si>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</si>
  <si>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</si>
  <si>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</si>
  <si>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</si>
  <si>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</si>
  <si>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</si>
  <si>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</si>
  <si>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</si>
  <si>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</si>
  <si>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</si>
  <si>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</si>
  <si>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</si>
  <si>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</si>
  <si>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</si>
  <si>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</si>
  <si>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</si>
  <si>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</si>
  <si>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</si>
  <si>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</si>
  <si>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</si>
  <si>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</si>
  <si>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</si>
  <si>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</si>
  <si>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</si>
  <si>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</si>
  <si>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</si>
  <si>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</si>
  <si>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</si>
  <si>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</si>
  <si>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</si>
  <si>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</si>
  <si>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</si>
  <si>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</si>
  <si>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</si>
  <si>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</si>
  <si>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</si>
  <si>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</si>
  <si>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</si>
  <si>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</si>
  <si>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</si>
  <si>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</si>
  <si>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</si>
  <si>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</si>
  <si>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</si>
  <si>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</si>
  <si>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</si>
  <si>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</si>
  <si>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</si>
  <si>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</si>
  <si>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</si>
  <si>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</si>
  <si>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</si>
  <si>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</si>
  <si>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</si>
  <si>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</si>
  <si>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</si>
  <si>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</si>
  <si>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</si>
  <si>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</si>
  <si>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</si>
  <si>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</si>
  <si>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</si>
  <si>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</si>
  <si>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</si>
  <si>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</si>
  <si>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</si>
  <si>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</si>
  <si>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</si>
  <si>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</si>
  <si>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</si>
  <si>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</si>
  <si>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</si>
  <si>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</si>
  <si>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</si>
  <si>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</si>
  <si>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</si>
  <si>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</si>
  <si>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</si>
  <si>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</si>
  <si>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</si>
  <si>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</si>
  <si>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</si>
  <si>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</si>
  <si>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</si>
  <si>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</si>
  <si>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</si>
  <si>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</si>
  <si>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</si>
  <si>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</si>
  <si>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</si>
  <si>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</si>
  <si>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</si>
  <si>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</si>
  <si>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</si>
  <si>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</si>
  <si>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</si>
  <si>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</si>
  <si>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</si>
  <si>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</si>
  <si>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</si>
  <si>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</si>
  <si>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</si>
  <si>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</si>
  <si>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</si>
  <si>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</si>
  <si>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</si>
  <si>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</si>
  <si>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</si>
  <si>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</si>
  <si>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</si>
  <si>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</si>
  <si>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</si>
  <si>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</si>
  <si>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</si>
  <si>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</si>
  <si>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</si>
  <si>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</si>
  <si>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</si>
  <si>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</si>
  <si>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</si>
  <si>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</si>
  <si>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</si>
  <si>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</si>
  <si>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</si>
  <si>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</si>
  <si>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</si>
  <si>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</si>
  <si>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</si>
  <si>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</si>
  <si>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</si>
  <si>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</si>
  <si>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</si>
  <si>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</si>
  <si>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</si>
  <si>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</si>
  <si>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</si>
  <si>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</si>
  <si>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</si>
  <si>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</si>
  <si>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</si>
  <si>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</si>
  <si>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</si>
  <si>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</si>
  <si>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</si>
  <si>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</si>
  <si>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</si>
  <si>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</si>
  <si>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</si>
  <si>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</si>
  <si>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</si>
  <si>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</si>
  <si>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</si>
  <si>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</si>
  <si>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</si>
  <si>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</si>
  <si>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</si>
  <si>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</si>
  <si>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</si>
  <si>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</si>
  <si>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</si>
  <si>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</si>
  <si>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</si>
  <si>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</si>
  <si>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</si>
  <si>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</si>
  <si>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</si>
  <si>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</si>
  <si>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</si>
  <si>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</si>
  <si>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</si>
  <si>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</si>
  <si>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</si>
  <si>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</si>
  <si>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</si>
  <si>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</si>
  <si>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</si>
  <si>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</si>
  <si>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</si>
  <si>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</si>
  <si>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</si>
  <si>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</si>
  <si>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</si>
  <si>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</si>
  <si>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</si>
  <si>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</si>
  <si>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</si>
  <si>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</si>
  <si>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</si>
  <si>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</si>
  <si>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</si>
  <si>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</si>
  <si>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</si>
  <si>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</si>
  <si>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</si>
  <si>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</si>
  <si>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</si>
  <si>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</si>
  <si>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</si>
  <si>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</si>
  <si>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</si>
  <si>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</si>
  <si>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</si>
  <si>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</si>
  <si>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</si>
  <si>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</si>
  <si>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</si>
  <si>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</si>
  <si>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</si>
  <si>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</si>
  <si>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</si>
  <si>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</si>
  <si>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</si>
  <si>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</si>
  <si>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</si>
  <si>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</si>
  <si>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</si>
  <si>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</si>
  <si>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</si>
  <si>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</si>
  <si>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</si>
  <si>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</si>
  <si>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</si>
  <si>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</si>
  <si>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</si>
  <si>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</si>
  <si>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</si>
  <si>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</si>
  <si>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</si>
  <si>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</si>
  <si>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</si>
  <si>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</si>
  <si>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</si>
  <si>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</si>
  <si>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</si>
  <si>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</si>
  <si>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</si>
  <si>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</si>
  <si>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</si>
  <si>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</si>
  <si>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</si>
  <si>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</si>
  <si>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</si>
  <si>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</si>
  <si>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</si>
  <si>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</si>
  <si>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</si>
  <si>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</si>
  <si>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</si>
  <si>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</si>
  <si>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</si>
  <si>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</si>
  <si>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</si>
  <si>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</si>
  <si>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</si>
  <si>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</si>
  <si>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</si>
  <si>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</si>
  <si>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</si>
  <si>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</si>
  <si>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</si>
  <si>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</si>
  <si>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</si>
  <si>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</si>
  <si>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</si>
  <si>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</si>
  <si>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</si>
  <si>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</si>
  <si>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</si>
  <si>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</si>
  <si>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</si>
  <si>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</si>
  <si>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</si>
  <si>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</si>
  <si>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</si>
  <si>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</si>
  <si>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</si>
  <si>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</si>
  <si>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</si>
  <si>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</si>
  <si>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</si>
  <si>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</si>
  <si>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</si>
  <si>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</si>
  <si>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</si>
  <si>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</si>
  <si>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</si>
  <si>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</si>
  <si>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</si>
  <si>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</si>
  <si>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</si>
  <si>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</si>
  <si>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</si>
  <si>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</si>
  <si>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</si>
  <si>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</si>
  <si>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</si>
  <si>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</si>
  <si>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</si>
  <si>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</si>
  <si>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</si>
  <si>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</si>
  <si>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</si>
  <si>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</si>
  <si>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</si>
  <si>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</si>
  <si>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</si>
  <si>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</si>
  <si>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</si>
  <si>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</si>
  <si>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</si>
  <si>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</si>
  <si>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</si>
  <si>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</si>
  <si>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</si>
  <si>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</si>
  <si>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</si>
  <si>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</si>
  <si>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</si>
  <si>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</si>
  <si>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</si>
  <si>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</si>
  <si>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</si>
  <si>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</si>
  <si>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</si>
  <si>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</si>
  <si>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</si>
  <si>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</si>
  <si>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</si>
  <si>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</si>
  <si>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</si>
  <si>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</si>
  <si>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</si>
  <si>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</si>
  <si>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</si>
  <si>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</si>
  <si>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</si>
  <si>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</si>
  <si>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</si>
  <si>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</si>
  <si>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</si>
  <si>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</si>
  <si>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</si>
  <si>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</si>
  <si>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</si>
  <si>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</si>
  <si>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</si>
  <si>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</si>
  <si>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</si>
  <si>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</si>
  <si>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</si>
  <si>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</si>
  <si>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</si>
  <si>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</si>
  <si>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</si>
  <si>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</si>
  <si>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</si>
  <si>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</si>
  <si>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</si>
  <si>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</si>
  <si>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</si>
  <si>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</si>
  <si>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</si>
  <si>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</si>
  <si>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</si>
  <si>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</si>
  <si>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</si>
  <si>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</si>
  <si>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</si>
  <si>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</si>
  <si>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</si>
  <si>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</si>
  <si>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</si>
  <si>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</si>
  <si>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</si>
  <si>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</si>
  <si>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</si>
  <si>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</si>
  <si>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</si>
  <si>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</si>
  <si>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</si>
  <si>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</si>
  <si>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</si>
  <si>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</si>
  <si>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</si>
  <si>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</si>
  <si>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</si>
  <si>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</si>
  <si>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</si>
  <si>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</si>
  <si>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</si>
  <si>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</si>
  <si>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</si>
  <si>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</si>
  <si>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</si>
  <si>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</si>
  <si>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</si>
  <si>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</si>
  <si>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</si>
  <si>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</si>
  <si>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</si>
  <si>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</si>
  <si>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</si>
  <si>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</si>
  <si>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</si>
  <si>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</si>
  <si>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</si>
  <si>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</si>
  <si>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</si>
  <si>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</si>
  <si>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</si>
  <si>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</si>
  <si>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</si>
  <si>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</si>
  <si>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</si>
  <si>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</si>
  <si>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</si>
  <si>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</si>
  <si>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</si>
  <si>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</si>
  <si>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</si>
  <si>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</si>
  <si>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</si>
  <si>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</si>
  <si>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</si>
  <si>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</si>
  <si>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</si>
  <si>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</si>
  <si>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</si>
  <si>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</si>
  <si>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</si>
  <si>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</si>
  <si>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</si>
  <si>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</si>
  <si>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</si>
  <si>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</si>
  <si>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</si>
  <si>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</si>
  <si>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</si>
  <si>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</si>
  <si>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</si>
  <si>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</si>
  <si>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</si>
  <si>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</si>
  <si>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</si>
  <si>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</si>
  <si>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</si>
  <si>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</si>
  <si>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</si>
  <si>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</si>
  <si>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</si>
  <si>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</si>
  <si>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</si>
  <si>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</si>
  <si>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</si>
  <si>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</si>
  <si>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</si>
  <si>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</si>
  <si>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</si>
  <si>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</si>
  <si>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</si>
  <si>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</si>
  <si>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</si>
  <si>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</si>
  <si>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</si>
  <si>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</si>
  <si>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</si>
  <si>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</si>
  <si>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</si>
  <si>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</si>
  <si>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</si>
  <si>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</si>
  <si>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</si>
  <si>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</si>
  <si>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</si>
  <si>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</si>
  <si>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</si>
  <si>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</si>
  <si>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</si>
  <si>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</si>
  <si>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</si>
  <si>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</si>
  <si>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</si>
  <si>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</si>
  <si>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</si>
  <si>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</si>
  <si>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</si>
  <si>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</si>
  <si>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</si>
  <si>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</si>
  <si>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</si>
  <si>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</si>
  <si>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</si>
  <si>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</si>
  <si>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</si>
  <si>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</si>
  <si>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</si>
  <si>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</si>
  <si>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</si>
  <si>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</si>
  <si>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</si>
  <si>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</si>
  <si>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</si>
  <si>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</si>
  <si>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</si>
  <si>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</si>
  <si>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</si>
  <si>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</si>
  <si>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</si>
  <si>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</si>
  <si>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</si>
  <si>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</si>
  <si>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</si>
  <si>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</si>
  <si>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</si>
  <si>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</si>
  <si>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</si>
  <si>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</si>
  <si>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</si>
  <si>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</si>
  <si>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</si>
  <si>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</si>
  <si>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</si>
  <si>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</si>
  <si>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</si>
  <si>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</si>
  <si>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</si>
  <si>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</si>
  <si>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</si>
  <si>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</si>
  <si>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</si>
  <si>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</si>
  <si>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</si>
  <si>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</si>
  <si>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</si>
  <si>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</si>
  <si>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</si>
  <si>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</si>
  <si>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</si>
  <si>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</si>
  <si>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</si>
  <si>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</si>
  <si>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</si>
  <si>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</si>
  <si>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</si>
  <si>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</si>
  <si>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</si>
  <si>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</si>
  <si>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</si>
  <si>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</si>
  <si>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</si>
  <si>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</si>
  <si>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</si>
  <si>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</si>
  <si>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</si>
  <si>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</si>
  <si>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</si>
  <si>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</si>
  <si>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</si>
  <si>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</si>
  <si>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</si>
  <si>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</si>
  <si>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</si>
  <si>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</si>
  <si>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</si>
  <si>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</si>
  <si>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</si>
  <si>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</si>
  <si>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</si>
  <si>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</si>
  <si>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</si>
  <si>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</si>
  <si>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</si>
  <si>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</si>
  <si>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</si>
  <si>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</si>
  <si>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</si>
  <si>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</si>
  <si>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</si>
  <si>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</si>
  <si>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</si>
  <si>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</si>
  <si>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</si>
  <si>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</si>
  <si>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</si>
  <si>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</si>
  <si>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</si>
  <si>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</si>
  <si>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</si>
  <si>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</si>
  <si>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</si>
  <si>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</si>
  <si>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</si>
  <si>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</si>
  <si>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</si>
  <si>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</si>
  <si>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</si>
  <si>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</si>
  <si>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</si>
  <si>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</si>
  <si>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</si>
  <si>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</si>
  <si>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</si>
  <si>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</si>
  <si>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</si>
  <si>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</si>
  <si>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</si>
  <si>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</si>
  <si>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</si>
  <si>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</si>
  <si>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</si>
  <si>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</si>
  <si>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</si>
  <si>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</si>
  <si>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</si>
  <si>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</si>
  <si>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</si>
  <si>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</si>
  <si>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</si>
  <si>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</si>
  <si>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</si>
  <si>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</si>
  <si>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</si>
  <si>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</si>
  <si>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</si>
  <si>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</si>
  <si>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</si>
  <si>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</si>
  <si>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</si>
  <si>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</si>
  <si>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</si>
  <si>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</si>
  <si>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</si>
  <si>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</si>
  <si>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</si>
  <si>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</si>
  <si>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</si>
  <si>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</si>
  <si>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</si>
  <si>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</si>
  <si>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</si>
  <si>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</si>
  <si>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</si>
  <si>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</si>
  <si>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</si>
  <si>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</si>
  <si>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</si>
  <si>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</si>
  <si>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</si>
  <si>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</si>
  <si>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</si>
  <si>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</si>
  <si>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</si>
  <si>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</si>
  <si>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</si>
  <si>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</si>
  <si>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</si>
  <si>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</si>
  <si>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</si>
  <si>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</si>
  <si>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</si>
  <si>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</si>
  <si>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</si>
  <si>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</si>
  <si>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</si>
  <si>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</si>
  <si>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</si>
  <si>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</si>
  <si>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</si>
  <si>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</si>
  <si>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</si>
  <si>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</si>
  <si>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</si>
  <si>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</si>
  <si>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</si>
  <si>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</si>
  <si>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</si>
  <si>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</si>
  <si>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</si>
  <si>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</si>
  <si>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</si>
  <si>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</si>
  <si>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</si>
  <si>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</si>
  <si>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</si>
  <si>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</si>
  <si>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</si>
  <si>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</si>
  <si>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</si>
  <si>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</si>
  <si>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</si>
  <si>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</si>
  <si>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</si>
  <si>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</si>
  <si>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</si>
  <si>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</si>
  <si>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</si>
  <si>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</si>
  <si>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</si>
  <si>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</si>
  <si>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</si>
  <si>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</si>
  <si>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</si>
  <si>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</si>
  <si>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</si>
  <si>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</si>
  <si>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</si>
  <si>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</si>
  <si>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</si>
  <si>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</si>
  <si>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</si>
  <si>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</si>
  <si>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</si>
  <si>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</si>
  <si>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</si>
  <si>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</si>
  <si>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</si>
  <si>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</si>
  <si>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</si>
  <si>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</si>
  <si>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</si>
  <si>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</si>
  <si>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</si>
  <si>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</si>
  <si>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</si>
  <si>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</si>
  <si>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</si>
  <si>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</si>
  <si>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</si>
  <si>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</si>
  <si>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</si>
  <si>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</si>
  <si>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</si>
  <si>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</si>
  <si>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</si>
  <si>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</si>
  <si>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</si>
  <si>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</si>
  <si>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</si>
  <si>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</si>
  <si>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</si>
  <si>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</si>
  <si>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</si>
  <si>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</si>
  <si>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</si>
  <si>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</si>
  <si>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</si>
  <si>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</si>
  <si>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</si>
  <si>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</si>
  <si>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</si>
  <si>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</si>
  <si>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</si>
  <si>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</si>
  <si>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</si>
  <si>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</si>
  <si>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</si>
  <si>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</si>
  <si>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</si>
  <si>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</si>
  <si>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</si>
  <si>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</si>
  <si>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</si>
  <si>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</si>
  <si>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</si>
  <si>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</si>
  <si>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</si>
  <si>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</si>
  <si>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</si>
  <si>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</si>
  <si>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</si>
  <si>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</si>
  <si>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</si>
  <si>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</si>
  <si>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</si>
  <si>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</si>
  <si>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</si>
  <si>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</si>
  <si>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</si>
  <si>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</si>
  <si>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</si>
  <si>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</si>
  <si>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</si>
  <si>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</si>
  <si>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</si>
  <si>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</si>
  <si>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</si>
  <si>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</si>
  <si>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</si>
  <si>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</si>
  <si>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</si>
  <si>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</si>
  <si>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</si>
  <si>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</si>
  <si>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</si>
  <si>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</si>
  <si>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</si>
  <si>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</si>
  <si>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</si>
  <si>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</si>
  <si>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</si>
  <si>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</si>
  <si>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</si>
  <si>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</si>
  <si>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</si>
  <si>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</si>
  <si>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</si>
  <si>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</si>
  <si>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</si>
  <si>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</si>
  <si>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</si>
  <si>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</si>
  <si>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</si>
  <si>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</si>
  <si>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</si>
  <si>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</si>
  <si>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</si>
  <si>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</si>
  <si>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</si>
  <si>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</si>
  <si>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</si>
  <si>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</si>
  <si>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</si>
  <si>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</si>
  <si>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</si>
  <si>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</si>
  <si>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</si>
  <si>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</si>
  <si>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</si>
  <si>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</si>
  <si>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</si>
  <si>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</si>
  <si>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</si>
  <si>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</si>
  <si>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</si>
  <si>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</si>
  <si>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</si>
  <si>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</si>
  <si>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</si>
  <si>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</si>
  <si>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</si>
  <si>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</si>
  <si>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</si>
  <si>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</si>
  <si>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</si>
  <si>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</si>
  <si>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</si>
  <si>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</si>
  <si>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</si>
  <si>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</si>
  <si>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</si>
  <si>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</si>
  <si>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</si>
  <si>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</si>
  <si>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</si>
  <si>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</si>
  <si>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</si>
  <si>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</si>
  <si>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</si>
  <si>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</si>
  <si>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</si>
  <si>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</si>
  <si>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</si>
  <si>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</si>
  <si>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</si>
  <si>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</si>
  <si>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</si>
  <si>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</si>
  <si>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</si>
  <si>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</si>
  <si>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</si>
  <si>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</si>
  <si>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</si>
  <si>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</si>
  <si>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</si>
  <si>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</si>
  <si>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</si>
  <si>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</si>
  <si>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</si>
  <si>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</si>
  <si>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</si>
  <si>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</si>
  <si>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</si>
  <si>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</si>
  <si>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</si>
  <si>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</si>
  <si>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</si>
  <si>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</si>
  <si>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</si>
  <si>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</si>
  <si>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</si>
  <si>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</si>
  <si>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</si>
  <si>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</si>
  <si>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</si>
  <si>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</si>
  <si>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</si>
  <si>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</si>
  <si>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</si>
  <si>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</si>
  <si>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</si>
  <si>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</si>
  <si>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</si>
  <si>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</si>
  <si>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</si>
  <si>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</si>
  <si>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</si>
  <si>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</si>
  <si>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</si>
  <si>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</si>
  <si>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</si>
  <si>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</si>
  <si>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</si>
  <si>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</si>
  <si>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</si>
  <si>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</si>
  <si>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</si>
  <si>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</si>
  <si>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</si>
  <si>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</si>
  <si>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</si>
  <si>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</si>
  <si>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</si>
  <si>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</si>
  <si>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</si>
  <si>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</si>
  <si>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</si>
  <si>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</si>
  <si>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</si>
  <si>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</si>
  <si>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</si>
  <si>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</si>
  <si>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</si>
  <si>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</si>
  <si>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</si>
  <si>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</si>
  <si>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</si>
  <si>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</si>
  <si>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</si>
  <si>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</si>
  <si>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</si>
  <si>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</si>
  <si>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</si>
  <si>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</si>
  <si>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</si>
  <si>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</si>
  <si>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</si>
  <si>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</si>
  <si>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</si>
  <si>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</si>
  <si>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</si>
  <si>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</si>
  <si>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</si>
  <si>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</si>
  <si>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</si>
  <si>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</si>
  <si>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</si>
  <si>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</si>
  <si>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</si>
  <si>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</si>
  <si>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</si>
  <si>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</si>
  <si>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</si>
  <si>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</si>
  <si>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</si>
  <si>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</si>
  <si>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</si>
  <si>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</si>
  <si>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</si>
  <si>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</si>
  <si>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</si>
  <si>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</si>
  <si>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</si>
  <si>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</si>
  <si>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</si>
  <si>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</si>
  <si>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</si>
  <si>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</si>
  <si>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</si>
  <si>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</si>
  <si>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</si>
  <si>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</si>
  <si>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</si>
  <si>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</si>
  <si>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</si>
  <si>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</si>
  <si>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</si>
  <si>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</si>
  <si>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</si>
  <si>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</si>
  <si>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</si>
  <si>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</si>
  <si>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</si>
  <si>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</si>
  <si>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</si>
  <si>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</si>
  <si>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</si>
  <si>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</si>
  <si>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</si>
  <si>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</si>
  <si>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</si>
  <si>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</si>
  <si>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</si>
  <si>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</si>
  <si>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</si>
  <si>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</si>
  <si>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</si>
  <si>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</si>
  <si>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</si>
  <si>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</si>
  <si>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</si>
  <si>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</si>
  <si>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</si>
  <si>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</si>
  <si>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</si>
  <si>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</si>
  <si>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</si>
  <si>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</si>
  <si>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</si>
  <si>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</si>
  <si>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</si>
  <si>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</si>
  <si>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</si>
  <si>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</si>
  <si>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</si>
  <si>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</si>
  <si>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</si>
  <si>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</si>
  <si>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</si>
  <si>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</si>
  <si>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</si>
  <si>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</si>
  <si>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</si>
  <si>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</si>
  <si>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</si>
  <si>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</si>
  <si>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</si>
  <si>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</si>
  <si>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</si>
  <si>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</si>
  <si>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</si>
  <si>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</si>
  <si>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</si>
  <si>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</si>
  <si>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</si>
  <si>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</si>
  <si>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</si>
  <si>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</si>
  <si>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</si>
  <si>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</si>
  <si>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</si>
  <si>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</si>
  <si>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</si>
  <si>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</si>
  <si>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</si>
  <si>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</si>
  <si>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</si>
  <si>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</si>
  <si>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</si>
  <si>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</si>
  <si>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</si>
  <si>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</si>
  <si>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</si>
  <si>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</si>
  <si>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</si>
  <si>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</si>
  <si>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</si>
  <si>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</si>
  <si>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</si>
  <si>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</si>
  <si>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</si>
  <si>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</si>
  <si>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</si>
  <si>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</si>
  <si>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</si>
  <si>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</si>
  <si>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</si>
  <si>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</si>
  <si>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</si>
  <si>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</si>
  <si>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</si>
  <si>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</si>
  <si>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</si>
  <si>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</si>
  <si>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</si>
  <si>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</si>
  <si>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</si>
  <si>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</si>
  <si>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</si>
  <si>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</si>
  <si>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</si>
  <si>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</si>
  <si>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</si>
  <si>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</si>
  <si>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</si>
  <si>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</si>
  <si>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</si>
  <si>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</si>
  <si>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</si>
  <si>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</si>
  <si>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</si>
  <si>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</si>
  <si>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</si>
  <si>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</si>
  <si>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</si>
  <si>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</si>
  <si>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</si>
  <si>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</si>
  <si>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</si>
  <si>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</si>
  <si>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</si>
  <si>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</si>
  <si>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</si>
  <si>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</si>
  <si>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</si>
  <si>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</si>
  <si>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</si>
  <si>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</si>
  <si>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</si>
  <si>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</si>
  <si>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</si>
  <si>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</si>
  <si>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</si>
  <si>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</si>
  <si>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</si>
  <si>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</si>
  <si>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</si>
  <si>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</si>
  <si>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</si>
  <si>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</si>
  <si>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</si>
  <si>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</si>
  <si>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</si>
  <si>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</si>
  <si>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</si>
  <si>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</si>
  <si>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</si>
  <si>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</si>
  <si>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</si>
  <si>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</si>
  <si>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</si>
  <si>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</si>
  <si>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</si>
  <si>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</si>
  <si>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</si>
  <si>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</si>
  <si>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</si>
  <si>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</si>
  <si>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</si>
  <si>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</si>
  <si>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</si>
  <si>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</si>
  <si>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</si>
  <si>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</si>
  <si>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</si>
  <si>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</si>
  <si>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</si>
  <si>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</si>
  <si>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</si>
  <si>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</si>
  <si>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</si>
  <si>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</si>
  <si>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</si>
  <si>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</si>
  <si>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</si>
  <si>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</si>
  <si>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</si>
  <si>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</si>
  <si>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</si>
  <si>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</si>
  <si>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</si>
  <si>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</si>
  <si>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</si>
  <si>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</si>
  <si>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</si>
  <si>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</si>
  <si>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</si>
  <si>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</si>
  <si>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</si>
  <si>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</si>
  <si>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</si>
  <si>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</si>
  <si>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</si>
  <si>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</si>
  <si>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</si>
  <si>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</si>
  <si>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</si>
  <si>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</si>
  <si>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</si>
  <si>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</si>
  <si>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</si>
  <si>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</si>
  <si>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</si>
  <si>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</si>
  <si>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</si>
  <si>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</si>
  <si>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</si>
  <si>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</si>
  <si>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</si>
  <si>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</si>
  <si>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</si>
  <si>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</si>
  <si>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</si>
  <si>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</si>
  <si>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</si>
  <si>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</si>
  <si>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</si>
  <si>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</si>
  <si>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</si>
  <si>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</si>
  <si>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</si>
  <si>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</si>
  <si>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</si>
  <si>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</si>
  <si>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</si>
  <si>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</si>
  <si>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</si>
  <si>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</si>
  <si>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</si>
  <si>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</si>
  <si>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</si>
  <si>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</si>
  <si>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</si>
  <si>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</si>
  <si>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</si>
  <si>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</si>
  <si>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</si>
  <si>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</si>
  <si>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</si>
  <si>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</si>
  <si>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</si>
  <si>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</si>
  <si>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</si>
  <si>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</si>
  <si>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</si>
  <si>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</si>
  <si>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</si>
  <si>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</si>
  <si>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</si>
  <si>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</si>
  <si>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</si>
  <si>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</si>
  <si>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</si>
  <si>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</si>
  <si>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</si>
  <si>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</si>
  <si>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</si>
  <si>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</si>
  <si>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</si>
  <si>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</si>
  <si>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</si>
  <si>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</si>
  <si>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</si>
  <si>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</si>
  <si>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</si>
  <si>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</si>
  <si>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</si>
  <si>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</si>
  <si>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</si>
  <si>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</si>
  <si>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</si>
  <si>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</si>
  <si>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</si>
  <si>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</si>
  <si>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</si>
  <si>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</si>
  <si>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</si>
  <si>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</si>
  <si>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</si>
  <si>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</si>
  <si>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</si>
  <si>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</si>
  <si>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</si>
  <si>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</si>
  <si>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</si>
  <si>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</si>
  <si>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</si>
  <si>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</si>
  <si>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</si>
  <si>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</si>
  <si>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</si>
  <si>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</si>
  <si>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</si>
  <si>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</si>
  <si>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</si>
  <si>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</si>
  <si>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</si>
  <si>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</si>
  <si>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</si>
  <si>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</si>
  <si>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</si>
  <si>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</si>
  <si>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</si>
  <si>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</si>
  <si>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</si>
  <si>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</si>
  <si>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</si>
  <si>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</si>
  <si>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</si>
  <si>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</si>
  <si>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</si>
  <si>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</si>
  <si>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</si>
  <si>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</si>
  <si>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</si>
  <si>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</si>
  <si>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</si>
  <si>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</si>
  <si>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</si>
  <si>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</si>
  <si>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</si>
  <si>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</si>
  <si>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</si>
  <si>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</si>
  <si>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</si>
  <si>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</si>
  <si>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</si>
  <si>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</si>
  <si>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</si>
  <si>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</si>
  <si>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</si>
  <si>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</si>
  <si>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</si>
  <si>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</si>
  <si>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</si>
  <si>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</si>
  <si>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</si>
  <si>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</si>
  <si>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</si>
  <si>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</si>
  <si>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</si>
  <si>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</si>
  <si>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</si>
  <si>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</si>
  <si>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</si>
  <si>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</si>
  <si>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</si>
  <si>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</si>
  <si>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</si>
  <si>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</si>
  <si>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</si>
  <si>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</si>
  <si>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</si>
  <si>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</si>
  <si>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</si>
  <si>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</si>
  <si>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</si>
  <si>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</si>
  <si>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</si>
  <si>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</si>
  <si>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</si>
  <si>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</si>
  <si>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</si>
  <si>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</si>
  <si>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</si>
  <si>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</si>
  <si>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</si>
  <si>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</si>
  <si>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</si>
  <si>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</si>
  <si>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</si>
  <si>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</si>
  <si>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</si>
  <si>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</si>
  <si>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</si>
  <si>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</si>
  <si>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</si>
  <si>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</si>
  <si>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</si>
  <si>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</si>
  <si>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</si>
  <si>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</si>
  <si>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</si>
  <si>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</si>
  <si>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</si>
  <si>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</si>
  <si>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</si>
  <si>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</si>
  <si>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</si>
  <si>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</si>
  <si>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</si>
  <si>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</si>
  <si>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</si>
  <si>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</si>
  <si>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</si>
  <si>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</si>
  <si>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</si>
  <si>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</si>
  <si>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</si>
  <si>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</si>
  <si>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</si>
  <si>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</si>
  <si>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</si>
  <si>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</si>
  <si>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</si>
  <si>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</si>
  <si>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</si>
  <si>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</si>
  <si>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</si>
  <si>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</si>
  <si>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</si>
  <si>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</si>
  <si>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</si>
  <si>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</si>
  <si>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</si>
  <si>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</si>
  <si>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</si>
  <si>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</si>
  <si>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</si>
  <si>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</si>
  <si>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</si>
  <si>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</si>
  <si>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</si>
  <si>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</si>
  <si>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</si>
  <si>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</si>
  <si>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</si>
  <si>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</si>
  <si>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</si>
  <si>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</si>
  <si>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</si>
  <si>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</si>
  <si>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</si>
  <si>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</si>
  <si>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</si>
  <si>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</si>
  <si>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</si>
  <si>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</si>
  <si>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</si>
  <si>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</si>
  <si>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</si>
  <si>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</si>
  <si>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</si>
  <si>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</si>
  <si>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</si>
  <si>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</si>
  <si>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</si>
  <si>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</si>
  <si>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</si>
  <si>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</si>
  <si>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</si>
  <si>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</si>
  <si>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</si>
  <si>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</si>
  <si>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</si>
  <si>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</si>
  <si>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</si>
  <si>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</si>
  <si>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</si>
  <si>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</si>
  <si>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</si>
  <si>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</si>
  <si>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</si>
  <si>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</si>
  <si>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</si>
  <si>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</si>
  <si>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</si>
  <si>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</si>
  <si>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</si>
  <si>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</si>
  <si>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</si>
  <si>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</si>
  <si>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</si>
  <si>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</si>
  <si>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</si>
  <si>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</si>
  <si>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</si>
  <si>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</si>
  <si>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</si>
  <si>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</si>
  <si>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</si>
  <si>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</si>
  <si>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</si>
  <si>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</si>
  <si>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</si>
  <si>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</si>
  <si>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</si>
  <si>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</si>
  <si>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</si>
  <si>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</si>
  <si>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</si>
  <si>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</si>
  <si>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</si>
  <si>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</si>
  <si>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</si>
  <si>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</si>
  <si>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</si>
  <si>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</si>
  <si>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</si>
  <si>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</si>
  <si>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</si>
  <si>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</si>
  <si>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</si>
  <si>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</si>
  <si>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</si>
  <si>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</si>
  <si>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</si>
  <si>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</si>
  <si>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</si>
  <si>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</si>
  <si>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</si>
  <si>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</si>
  <si>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</si>
  <si>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</si>
  <si>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</si>
  <si>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</si>
  <si>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</si>
  <si>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</si>
  <si>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</si>
  <si>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</si>
  <si>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</si>
  <si>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</si>
  <si>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</si>
  <si>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</si>
  <si>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</si>
  <si>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</si>
  <si>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</si>
  <si>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</si>
  <si>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</si>
  <si>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</si>
  <si>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</si>
  <si>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</si>
  <si>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</si>
  <si>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</si>
  <si>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</si>
  <si>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</si>
  <si>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</si>
  <si>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</si>
  <si>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</si>
  <si>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</si>
  <si>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</si>
  <si>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</si>
  <si>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</si>
  <si>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</si>
  <si>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</si>
  <si>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</si>
  <si>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</si>
  <si>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</si>
  <si>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</si>
  <si>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</si>
  <si>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</si>
  <si>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</si>
  <si>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</si>
  <si>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</si>
  <si>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</si>
  <si>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</si>
  <si>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</si>
  <si>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</si>
  <si>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</si>
  <si>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</si>
  <si>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</si>
  <si>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</si>
  <si>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</si>
  <si>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</si>
  <si>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</si>
  <si>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</si>
  <si>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</si>
  <si>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</si>
  <si>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</si>
  <si>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</si>
  <si>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</si>
  <si>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</si>
  <si>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</si>
  <si>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</si>
  <si>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</si>
  <si>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</si>
  <si>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</si>
  <si>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</si>
  <si>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</si>
  <si>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</si>
  <si>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</si>
  <si>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</si>
  <si>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</si>
  <si>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</si>
  <si>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</si>
  <si>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</si>
  <si>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</si>
  <si>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</si>
  <si>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</si>
  <si>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</si>
  <si>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</si>
  <si>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</si>
  <si>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</si>
  <si>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</si>
  <si>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</si>
  <si>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</si>
  <si>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</si>
  <si>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</si>
  <si>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</si>
  <si>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</si>
  <si>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</si>
  <si>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</si>
  <si>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</si>
  <si>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</si>
  <si>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</si>
  <si>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</si>
  <si>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</si>
  <si>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</si>
  <si>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</si>
  <si>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</si>
  <si>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</si>
  <si>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</si>
  <si>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</si>
  <si>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</si>
  <si>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</si>
  <si>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</si>
  <si>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</si>
  <si>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</si>
  <si>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</si>
  <si>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</si>
  <si>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</si>
  <si>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</si>
  <si>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</si>
  <si>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</si>
  <si>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</si>
  <si>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</si>
  <si>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</si>
  <si>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</si>
  <si>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</si>
  <si>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</si>
  <si>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</si>
  <si>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</si>
  <si>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</si>
  <si>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</si>
  <si>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</si>
  <si>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</si>
  <si>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</si>
  <si>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</si>
  <si>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</si>
  <si>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</si>
  <si>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</si>
  <si>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</si>
  <si>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</si>
  <si>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</si>
  <si>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</si>
  <si>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</si>
  <si>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</si>
  <si>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</si>
  <si>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</si>
  <si>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</si>
  <si>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</si>
  <si>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</si>
  <si>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</si>
  <si>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</si>
  <si>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</si>
  <si>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</si>
  <si>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</si>
  <si>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</si>
  <si>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</si>
  <si>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</si>
  <si>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</si>
  <si>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</si>
  <si>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</si>
  <si>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</si>
  <si>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</si>
  <si>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</si>
  <si>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</si>
  <si>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</si>
  <si>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</si>
  <si>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</si>
  <si>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</si>
  <si>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</si>
  <si>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</si>
  <si>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</si>
  <si>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</si>
  <si>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</si>
  <si>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</si>
  <si>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</si>
  <si>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</si>
  <si>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</si>
  <si>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</si>
  <si>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</si>
  <si>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</si>
  <si>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</si>
  <si>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</si>
  <si>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</si>
  <si>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</si>
  <si>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</si>
  <si>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</si>
  <si>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</si>
  <si>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</si>
  <si>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</si>
  <si>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</si>
  <si>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</si>
  <si>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</si>
  <si>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</si>
  <si>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</si>
  <si>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</si>
  <si>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</si>
  <si>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</si>
  <si>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</si>
  <si>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</si>
  <si>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</si>
  <si>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</si>
  <si>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</si>
  <si>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</si>
  <si>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</si>
  <si>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</si>
  <si>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</si>
  <si>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</si>
  <si>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</si>
  <si>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</si>
  <si>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</si>
  <si>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</si>
  <si>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</si>
  <si>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</si>
  <si>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</si>
  <si>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</si>
  <si>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</si>
  <si>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</si>
  <si>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</si>
  <si>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</si>
  <si>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</si>
  <si>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</si>
  <si>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</si>
  <si>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</si>
  <si>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</si>
  <si>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</si>
  <si>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</si>
  <si>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</si>
  <si>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</si>
  <si>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</si>
  <si>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</si>
  <si>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</si>
  <si>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</si>
  <si>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</si>
  <si>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</si>
  <si>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</si>
  <si>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</si>
  <si>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</si>
  <si>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</si>
  <si>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</si>
  <si>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</si>
  <si>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</si>
  <si>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</si>
  <si>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</si>
  <si>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</si>
  <si>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</si>
  <si>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</si>
  <si>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</si>
  <si>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</si>
  <si>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</si>
  <si>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</si>
  <si>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</si>
  <si>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</si>
  <si>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</si>
  <si>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</si>
  <si>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</si>
  <si>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</si>
  <si>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</si>
  <si>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</si>
  <si>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</si>
  <si>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</si>
  <si>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</si>
  <si>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</si>
  <si>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</si>
  <si>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</si>
  <si>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</si>
  <si>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</si>
  <si>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</si>
  <si>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</si>
  <si>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</si>
  <si>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</si>
  <si>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</si>
  <si>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</si>
  <si>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</si>
  <si>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</si>
  <si>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</si>
  <si>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</si>
  <si>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</si>
  <si>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</si>
  <si>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</si>
  <si>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</si>
  <si>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</si>
  <si>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</si>
  <si>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</si>
  <si>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</si>
  <si>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</si>
  <si>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</si>
  <si>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</si>
  <si>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</si>
  <si>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</si>
  <si>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</si>
  <si>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</si>
  <si>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</si>
  <si>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</si>
  <si>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</si>
  <si>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</si>
  <si>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</si>
  <si>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</si>
  <si>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</si>
  <si>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</si>
  <si>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</si>
  <si>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</si>
  <si>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</si>
  <si>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</si>
  <si>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</si>
  <si>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</si>
  <si>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</si>
  <si>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</si>
  <si>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</si>
  <si>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</si>
  <si>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</si>
  <si>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</si>
  <si>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</si>
  <si>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</si>
  <si>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</si>
  <si>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</si>
  <si>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</si>
  <si>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</si>
  <si>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</si>
  <si>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</si>
  <si>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</si>
  <si>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</si>
  <si>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</si>
  <si>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</si>
  <si>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</si>
  <si>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</si>
  <si>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</si>
  <si>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</si>
  <si>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</si>
  <si>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</si>
  <si>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</si>
  <si>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</si>
  <si>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</si>
  <si>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</si>
  <si>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</si>
  <si>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</si>
  <si>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</si>
  <si>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</si>
  <si>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</si>
  <si>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</si>
  <si>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</si>
  <si>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</si>
  <si>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</si>
  <si>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</si>
  <si>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</si>
  <si>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</si>
  <si>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</si>
  <si>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</si>
  <si>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</si>
  <si>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</si>
  <si>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</si>
  <si>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</si>
  <si>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</si>
  <si>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</si>
  <si>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</si>
  <si>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</si>
  <si>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</si>
  <si>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</si>
  <si>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</si>
  <si>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</si>
  <si>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</si>
  <si>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</si>
  <si>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</si>
  <si>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</si>
  <si>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</si>
  <si>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</si>
  <si>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</si>
  <si>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</si>
  <si>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</si>
  <si>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</si>
  <si>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</si>
  <si>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</si>
  <si>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</si>
  <si>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</si>
  <si>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</si>
  <si>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</si>
  <si>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</si>
  <si>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</si>
  <si>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</si>
  <si>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</si>
  <si>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</si>
  <si>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</si>
  <si>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</si>
  <si>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</si>
  <si>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</si>
  <si>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</si>
  <si>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</si>
  <si>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</si>
  <si>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</si>
  <si>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</si>
  <si>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</si>
  <si>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</si>
  <si>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</si>
  <si>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</si>
  <si>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</si>
  <si>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</si>
  <si>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</si>
  <si>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</si>
  <si>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</si>
  <si>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</si>
  <si>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</si>
  <si>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</si>
  <si>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</si>
  <si>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</si>
  <si>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</si>
  <si>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</si>
  <si>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</si>
  <si>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</si>
  <si>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</si>
  <si>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</si>
  <si>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</si>
  <si>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</si>
  <si>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</si>
  <si>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</si>
  <si>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</si>
  <si>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</si>
  <si>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</si>
  <si>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</si>
  <si>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</si>
  <si>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</si>
  <si>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</si>
  <si>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</si>
  <si>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</si>
  <si>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</si>
  <si>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</si>
  <si>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</si>
  <si>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</si>
  <si>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</si>
  <si>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</si>
  <si>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</si>
  <si>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</si>
  <si>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</si>
  <si>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</si>
  <si>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</si>
  <si>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</si>
  <si>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</si>
  <si>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</si>
  <si>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</si>
  <si>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</si>
  <si>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</si>
  <si>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</si>
  <si>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</si>
  <si>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</si>
  <si>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</si>
  <si>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</si>
  <si>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</si>
  <si>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</si>
  <si>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</si>
  <si>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</si>
  <si>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</si>
  <si>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</si>
  <si>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</si>
  <si>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</si>
  <si>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</si>
  <si>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</si>
  <si>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</si>
  <si>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</si>
  <si>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</si>
  <si>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</si>
  <si>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</si>
  <si>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</si>
  <si>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</si>
  <si>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</si>
  <si>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</si>
  <si>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</si>
  <si>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</si>
  <si>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</si>
  <si>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</si>
  <si>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</si>
  <si>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</si>
  <si>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</si>
  <si>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</si>
  <si>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</si>
  <si>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</si>
  <si>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</si>
  <si>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</si>
  <si>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</si>
  <si>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</si>
  <si>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</si>
  <si>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</si>
  <si>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</si>
  <si>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</si>
  <si>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</si>
  <si>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</si>
  <si>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</si>
  <si>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</si>
  <si>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</si>
  <si>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</si>
  <si>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</si>
  <si>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</si>
  <si>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</si>
  <si>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</si>
  <si>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</si>
  <si>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</si>
  <si>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</si>
  <si>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</si>
  <si>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</si>
  <si>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</si>
  <si>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</si>
  <si>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</si>
  <si>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</si>
  <si>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</si>
  <si>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</si>
  <si>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</si>
  <si>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</si>
  <si>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</si>
  <si>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</si>
  <si>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</si>
  <si>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</si>
  <si>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</si>
  <si>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</si>
  <si>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</si>
  <si>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</si>
  <si>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</si>
  <si>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</si>
  <si>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</si>
  <si>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</si>
  <si>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</si>
  <si>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</si>
  <si>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</si>
  <si>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</si>
  <si>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</si>
  <si>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</si>
  <si>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</si>
  <si>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</si>
  <si>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</si>
  <si>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</si>
  <si>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</si>
  <si>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</si>
  <si>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</si>
  <si>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</si>
  <si>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</si>
  <si>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</si>
  <si>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</si>
  <si>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</si>
  <si>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</si>
  <si>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</si>
  <si>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</si>
  <si>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</si>
  <si>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</si>
  <si>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</si>
  <si>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</si>
  <si>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</si>
  <si>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</si>
  <si>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</si>
  <si>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</si>
  <si>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</si>
  <si>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</si>
  <si>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</si>
  <si>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</si>
  <si>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</si>
  <si>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</si>
  <si>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</si>
  <si>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</si>
  <si>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</si>
  <si>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</si>
  <si>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</si>
  <si>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</si>
  <si>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</si>
  <si>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</si>
  <si>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</si>
  <si>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</si>
  <si>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</si>
  <si>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</si>
  <si>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</si>
  <si>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</si>
  <si>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</si>
  <si>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</si>
  <si>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</si>
  <si>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</si>
  <si>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</si>
  <si>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</si>
  <si>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</si>
  <si>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</si>
  <si>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</si>
  <si>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</si>
  <si>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</si>
  <si>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</si>
  <si>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</si>
  <si>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</si>
  <si>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</si>
  <si>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</si>
  <si>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</si>
  <si>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</si>
  <si>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</si>
  <si>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</si>
  <si>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</si>
  <si>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</si>
  <si>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</si>
  <si>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</si>
  <si>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</si>
  <si>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</si>
  <si>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</si>
  <si>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</si>
  <si>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</si>
  <si>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</si>
  <si>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</si>
  <si>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</si>
  <si>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</si>
  <si>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</si>
  <si>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</si>
  <si>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</si>
  <si>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</si>
  <si>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</si>
  <si>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</si>
  <si>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</si>
  <si>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</si>
  <si>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</si>
  <si>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</si>
  <si>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</si>
  <si>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</si>
  <si>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</si>
  <si>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</si>
  <si>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</si>
  <si>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</si>
  <si>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</si>
  <si>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</si>
  <si>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</si>
  <si>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</si>
  <si>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</si>
  <si>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</si>
  <si>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</si>
  <si>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</si>
  <si>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</si>
  <si>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</si>
  <si>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</si>
  <si>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</si>
  <si>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</si>
  <si>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</si>
  <si>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</si>
  <si>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</si>
  <si>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</si>
  <si>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</si>
  <si>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</si>
  <si>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</si>
  <si>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</si>
  <si>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</si>
  <si>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</si>
  <si>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</si>
  <si>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</si>
  <si>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</si>
  <si>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</si>
  <si>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</si>
  <si>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</si>
  <si>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</si>
  <si>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</si>
  <si>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</si>
  <si>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</si>
  <si>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</si>
  <si>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</si>
  <si>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</si>
  <si>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</si>
  <si>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</si>
  <si>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</si>
  <si>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</si>
  <si>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</si>
  <si>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</si>
  <si>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</si>
  <si>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</si>
  <si>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</si>
  <si>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</si>
  <si>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</si>
  <si>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</si>
  <si>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</si>
  <si>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</si>
  <si>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</si>
  <si>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</si>
  <si>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</si>
  <si>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</si>
  <si>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</si>
  <si>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</si>
  <si>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</si>
  <si>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</si>
  <si>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</si>
  <si>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</si>
  <si>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</si>
  <si>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</si>
  <si>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</si>
  <si>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</si>
  <si>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</si>
  <si>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</si>
  <si>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</si>
  <si>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</si>
  <si>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</si>
  <si>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</si>
  <si>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</si>
  <si>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</si>
  <si>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</si>
  <si>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</si>
  <si>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</si>
  <si>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</si>
  <si>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</si>
  <si>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</si>
  <si>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</si>
  <si>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</si>
  <si>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</si>
  <si>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</si>
  <si>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</si>
  <si>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</si>
  <si>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</si>
  <si>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</si>
  <si>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</si>
  <si>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</si>
  <si>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</si>
  <si>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</si>
  <si>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</si>
  <si>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</si>
  <si>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</si>
  <si>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</si>
  <si>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</si>
  <si>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</si>
  <si>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</si>
  <si>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</si>
  <si>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</si>
  <si>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</si>
  <si>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</si>
  <si>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</si>
  <si>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</si>
  <si>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</si>
  <si>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</si>
  <si>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</si>
  <si>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</si>
  <si>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</si>
  <si>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</si>
  <si>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</si>
  <si>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</si>
  <si>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</si>
  <si>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</si>
  <si>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</si>
  <si>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</si>
  <si>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</si>
  <si>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</si>
  <si>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</si>
  <si>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</si>
  <si>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</si>
  <si>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</si>
  <si>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</si>
  <si>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</si>
  <si>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</si>
  <si>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</si>
  <si>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</si>
  <si>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</si>
  <si>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</si>
  <si>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</si>
  <si>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</si>
  <si>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</si>
  <si>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</si>
  <si>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</si>
  <si>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</si>
  <si>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</si>
  <si>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</si>
  <si>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</si>
  <si>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</si>
  <si>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</si>
  <si>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</si>
  <si>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</si>
  <si>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</si>
  <si>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</si>
  <si>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</si>
  <si>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</si>
  <si>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</si>
  <si>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</si>
  <si>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</si>
  <si>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</si>
  <si>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</si>
  <si>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</si>
  <si>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</si>
  <si>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</si>
  <si>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</si>
  <si>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</si>
  <si>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</si>
  <si>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</si>
  <si>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</si>
  <si>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</si>
  <si>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</si>
  <si>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</si>
  <si>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</si>
  <si>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</si>
  <si>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</si>
  <si>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</si>
  <si>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</si>
  <si>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</si>
  <si>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</si>
  <si>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</si>
  <si>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</si>
  <si>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</si>
  <si>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</si>
  <si>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</si>
  <si>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</si>
  <si>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</si>
  <si>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</si>
  <si>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</si>
  <si>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</si>
  <si>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</si>
  <si>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</si>
  <si>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</si>
  <si>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</si>
  <si>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</si>
  <si>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</si>
  <si>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</si>
  <si>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</si>
  <si>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</si>
  <si>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</si>
  <si>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</si>
  <si>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</si>
  <si>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</si>
  <si>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</si>
  <si>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</si>
  <si>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</si>
  <si>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</si>
  <si>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</si>
  <si>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</si>
  <si>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</si>
  <si>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</si>
  <si>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</si>
  <si>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</si>
  <si>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</si>
  <si>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</si>
  <si>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</si>
  <si>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</si>
  <si>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</si>
  <si>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</si>
  <si>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</si>
  <si>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</si>
  <si>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</si>
  <si>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</si>
  <si>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</si>
  <si>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</si>
  <si>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</si>
  <si>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</si>
  <si>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</si>
  <si>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</si>
  <si>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</si>
  <si>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</si>
  <si>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</si>
  <si>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</si>
  <si>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</si>
  <si>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</si>
  <si>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</si>
  <si>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</si>
  <si>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</si>
  <si>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</si>
  <si>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</si>
  <si>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</si>
  <si>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</si>
  <si>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</si>
  <si>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</si>
  <si>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</si>
  <si>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</si>
  <si>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</si>
  <si>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</si>
  <si>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</si>
  <si>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</si>
  <si>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</si>
  <si>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</si>
  <si>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</si>
  <si>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</si>
  <si>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</si>
  <si>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</si>
  <si>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</si>
  <si>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</si>
  <si>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</si>
  <si>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</si>
  <si>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</si>
  <si>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</si>
  <si>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</si>
  <si>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</si>
  <si>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</si>
  <si>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</si>
  <si>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</si>
  <si>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</si>
  <si>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</si>
  <si>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</si>
  <si>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</si>
  <si>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</si>
  <si>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</si>
  <si>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</si>
  <si>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</si>
  <si>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</si>
  <si>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</si>
  <si>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</si>
  <si>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</si>
  <si>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</si>
  <si>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</si>
  <si>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</si>
  <si>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</si>
  <si>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</si>
  <si>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</si>
  <si>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</si>
  <si>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</si>
  <si>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</si>
  <si>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</si>
  <si>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</si>
  <si>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</si>
  <si>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</si>
  <si>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</si>
  <si>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</si>
  <si>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</si>
  <si>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</si>
  <si>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</si>
  <si>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</si>
  <si>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</si>
  <si>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</si>
  <si>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</si>
  <si>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</si>
  <si>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</si>
  <si>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</si>
  <si>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</si>
  <si>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</si>
  <si>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</si>
  <si>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</si>
  <si>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</si>
  <si>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</si>
  <si>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</si>
  <si>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</si>
  <si>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</si>
  <si>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</si>
  <si>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</si>
  <si>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</si>
  <si>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</si>
  <si>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</si>
  <si>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</si>
  <si>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</si>
  <si>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</si>
  <si>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</si>
  <si>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</si>
  <si>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</si>
  <si>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</si>
  <si>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</si>
  <si>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</si>
  <si>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</si>
  <si>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</si>
  <si>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</si>
  <si>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</si>
  <si>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</si>
  <si>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</si>
  <si>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</si>
  <si>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</si>
  <si>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</si>
  <si>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</si>
  <si>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</si>
  <si>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</si>
  <si>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</si>
  <si>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</si>
  <si>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</si>
  <si>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</si>
  <si>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</si>
  <si>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</si>
  <si>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</si>
  <si>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</si>
  <si>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</si>
  <si>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</si>
  <si>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</si>
  <si>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</si>
  <si>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</si>
  <si>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</si>
  <si>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</si>
  <si>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</si>
  <si>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</si>
  <si>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</si>
  <si>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</si>
  <si>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</si>
  <si>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</si>
  <si>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</si>
  <si>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</si>
  <si>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</si>
  <si>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</si>
  <si>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</si>
  <si>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</si>
  <si>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</si>
  <si>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</si>
  <si>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</si>
  <si>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</si>
  <si>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</si>
  <si>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</si>
  <si>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</si>
  <si>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</si>
  <si>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</si>
  <si>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</si>
  <si>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</si>
  <si>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</si>
  <si>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</si>
  <si>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</si>
  <si>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</si>
  <si>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</si>
  <si>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</si>
  <si>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</si>
  <si>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</si>
  <si>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</si>
  <si>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</si>
  <si>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</si>
  <si>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</si>
  <si>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</si>
  <si>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</si>
  <si>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</si>
  <si>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</si>
  <si>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</si>
  <si>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</si>
  <si>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</si>
  <si>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</si>
  <si>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</si>
  <si>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</si>
  <si>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</si>
  <si>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</si>
  <si>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</si>
  <si>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</si>
  <si>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</si>
  <si>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</si>
  <si>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</si>
  <si>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</si>
  <si>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</si>
  <si>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</si>
  <si>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</si>
  <si>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</si>
  <si>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</si>
  <si>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</si>
  <si>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</si>
  <si>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</si>
  <si>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</si>
  <si>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</si>
  <si>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</si>
  <si>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</si>
  <si>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</si>
  <si>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</si>
  <si>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</si>
  <si>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</si>
  <si>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</si>
  <si>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</si>
  <si>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</si>
  <si>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</si>
  <si>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</si>
  <si>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</si>
  <si>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</si>
  <si>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</si>
  <si>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</si>
  <si>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</si>
  <si>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</si>
  <si>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</si>
  <si>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</si>
  <si>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</si>
  <si>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</si>
  <si>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</si>
  <si>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</si>
  <si>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</si>
  <si>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</si>
  <si>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</si>
  <si>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</si>
  <si>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</si>
  <si>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</si>
  <si>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</si>
  <si>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</si>
  <si>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</si>
  <si>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</si>
  <si>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</si>
  <si>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</si>
  <si>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</si>
  <si>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</si>
  <si>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</si>
  <si>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</si>
  <si>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</si>
  <si>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</si>
  <si>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</si>
  <si>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</si>
  <si>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</si>
  <si>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</si>
  <si>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</si>
  <si>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</si>
  <si>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</si>
  <si>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</si>
  <si>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</si>
  <si>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</si>
  <si>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</si>
  <si>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</si>
  <si>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</si>
  <si>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</si>
  <si>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</si>
  <si>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</si>
  <si>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</si>
  <si>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</si>
  <si>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</si>
  <si>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</si>
  <si>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</si>
  <si>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</si>
  <si>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</si>
  <si>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</si>
  <si>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</si>
  <si>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</si>
  <si>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</si>
  <si>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</si>
  <si>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</si>
  <si>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</si>
  <si>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</si>
  <si>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</si>
  <si>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</si>
  <si>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</si>
  <si>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</si>
  <si>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</si>
  <si>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</si>
  <si>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</si>
  <si>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</si>
  <si>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</si>
  <si>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</si>
  <si>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</si>
  <si>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</si>
  <si>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</si>
  <si>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</si>
  <si>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</si>
  <si>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</si>
  <si>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</si>
  <si>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</si>
  <si>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</si>
  <si>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</si>
  <si>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</si>
  <si>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</si>
  <si>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</si>
  <si>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</si>
  <si>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</si>
  <si>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</si>
  <si>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</si>
  <si>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</si>
  <si>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</si>
  <si>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</si>
  <si>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</si>
  <si>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</si>
  <si>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</si>
  <si>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</si>
  <si>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</si>
  <si>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</si>
  <si>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</si>
  <si>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</si>
  <si>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</si>
  <si>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</si>
  <si>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</si>
  <si>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</si>
  <si>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</si>
  <si>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</si>
  <si>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</si>
  <si>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</si>
  <si>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</si>
  <si>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</si>
  <si>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</si>
  <si>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</si>
  <si>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</si>
  <si>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</si>
  <si>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</si>
  <si>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</si>
  <si>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</si>
  <si>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</si>
  <si>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</si>
  <si>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</si>
  <si>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</si>
  <si>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</si>
  <si>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</si>
  <si>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</si>
  <si>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</si>
  <si>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</si>
  <si>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</si>
  <si>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</si>
  <si>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</si>
  <si>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</si>
  <si>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</si>
  <si>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</si>
  <si>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</si>
  <si>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</si>
  <si>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</si>
  <si>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</si>
  <si>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</si>
  <si>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</si>
  <si>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</si>
  <si>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</si>
  <si>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</si>
  <si>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</si>
  <si>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</si>
  <si>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</si>
  <si>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</si>
  <si>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</si>
  <si>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</si>
  <si>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</si>
  <si>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</si>
  <si>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</si>
  <si>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</si>
  <si>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</si>
  <si>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</si>
  <si>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</si>
  <si>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</si>
  <si>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</si>
  <si>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</si>
  <si>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</si>
  <si>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</si>
  <si>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</si>
  <si>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</si>
  <si>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</si>
  <si>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</si>
  <si>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</si>
  <si>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</si>
  <si>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</si>
  <si>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</si>
  <si>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</si>
  <si>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</si>
  <si>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</si>
  <si>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</si>
  <si>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</si>
  <si>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</si>
  <si>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</si>
  <si>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</si>
  <si>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</si>
  <si>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</si>
  <si>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</si>
  <si>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</si>
  <si>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</si>
  <si>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</si>
  <si>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</si>
  <si>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</si>
  <si>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</si>
  <si>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</si>
  <si>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</si>
  <si>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</si>
  <si>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</si>
  <si>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</si>
  <si>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</si>
  <si>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</si>
  <si>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</si>
  <si>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</si>
  <si>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</si>
  <si>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</si>
  <si>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</si>
  <si>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</si>
  <si>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</si>
  <si>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</si>
  <si>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</si>
  <si>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</si>
  <si>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</si>
  <si>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</si>
  <si>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</si>
  <si>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</si>
  <si>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</si>
  <si>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</si>
  <si>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</si>
  <si>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</si>
  <si>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</si>
  <si>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</si>
  <si>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</si>
  <si>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</si>
  <si>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</si>
  <si>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</si>
  <si>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</si>
  <si>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</si>
  <si>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</si>
  <si>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</si>
  <si>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</si>
  <si>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</si>
  <si>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</si>
  <si>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</si>
  <si>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</si>
  <si>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</si>
  <si>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</si>
  <si>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</si>
  <si>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</si>
  <si>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</si>
  <si>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</si>
  <si>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</si>
  <si>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</si>
  <si>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</si>
  <si>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</si>
  <si>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</si>
  <si>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</si>
  <si>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</si>
  <si>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</si>
  <si>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</si>
  <si>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</si>
  <si>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</si>
  <si>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</si>
  <si>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</si>
  <si>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</si>
  <si>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</si>
  <si>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</si>
  <si>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</si>
  <si>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</si>
  <si>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</si>
  <si>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</si>
  <si>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</si>
  <si>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</si>
  <si>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</si>
  <si>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</si>
  <si>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</si>
  <si>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</si>
  <si>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</si>
  <si>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</si>
  <si>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</si>
  <si>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</si>
  <si>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</si>
  <si>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</si>
  <si>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</si>
  <si>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</si>
  <si>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</si>
  <si>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</si>
  <si>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</si>
  <si>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</si>
  <si>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</si>
  <si>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</si>
  <si>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</si>
  <si>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</si>
  <si>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</si>
  <si>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</si>
  <si>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</si>
  <si>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</si>
  <si>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</si>
  <si>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</si>
  <si>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</si>
  <si>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</si>
  <si>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</si>
  <si>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</si>
  <si>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</si>
  <si>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</si>
  <si>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</si>
  <si>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</si>
  <si>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</si>
  <si>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</si>
  <si>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</si>
  <si>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</si>
  <si>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</si>
  <si>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</si>
  <si>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</si>
  <si>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</si>
  <si>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</si>
  <si>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</si>
  <si>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</si>
  <si>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</si>
  <si>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</si>
  <si>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</si>
  <si>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</si>
  <si>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</si>
  <si>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</si>
  <si>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</si>
  <si>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</si>
  <si>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</si>
  <si>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</si>
  <si>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</si>
  <si>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</si>
  <si>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</si>
  <si>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</si>
  <si>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</si>
  <si>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</si>
  <si>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</si>
  <si>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</si>
  <si>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</si>
  <si>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</si>
  <si>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</si>
  <si>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</si>
  <si>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</si>
  <si>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</si>
  <si>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</si>
  <si>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</si>
  <si>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</si>
  <si>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</si>
  <si>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</si>
  <si>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</si>
  <si>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</si>
  <si>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</si>
  <si>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</si>
  <si>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</si>
  <si>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</si>
  <si>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</si>
  <si>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</si>
  <si>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</si>
  <si>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</si>
  <si>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</si>
  <si>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</si>
  <si>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</si>
  <si>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</si>
  <si>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</si>
  <si>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</si>
  <si>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</si>
  <si>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</si>
  <si>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</si>
  <si>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</si>
  <si>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</si>
  <si>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</si>
  <si>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</si>
  <si>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</si>
  <si>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</si>
  <si>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</si>
  <si>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</si>
  <si>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</si>
  <si>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</si>
  <si>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</si>
  <si>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</si>
  <si>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</si>
  <si>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</si>
  <si>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</si>
  <si>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</si>
  <si>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</si>
  <si>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</si>
  <si>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</si>
  <si>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</si>
  <si>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</si>
  <si>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</si>
  <si>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</si>
  <si>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</si>
  <si>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</si>
  <si>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</si>
  <si>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</si>
  <si>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</si>
  <si>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</si>
  <si>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</si>
  <si>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</si>
  <si>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</si>
  <si>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</si>
  <si>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</si>
  <si>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</si>
  <si>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</si>
  <si>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</si>
  <si>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</si>
  <si>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</si>
  <si>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</si>
  <si>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</si>
  <si>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</si>
  <si>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</si>
  <si>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</si>
  <si>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</si>
  <si>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</si>
  <si>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</si>
  <si>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</si>
  <si>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</si>
  <si>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</si>
  <si>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</si>
  <si>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</si>
  <si>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</si>
  <si>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</si>
  <si>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</si>
  <si>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</si>
  <si>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</si>
  <si>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</si>
  <si>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</si>
  <si>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</si>
  <si>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</si>
  <si>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</si>
  <si>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</si>
  <si>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</si>
  <si>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</si>
  <si>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</si>
  <si>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</si>
  <si>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</si>
  <si>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</si>
  <si>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</si>
  <si>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</si>
  <si>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</si>
  <si>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</si>
  <si>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</si>
  <si>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</si>
  <si>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</si>
  <si>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</si>
  <si>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</si>
  <si>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</si>
  <si>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</si>
  <si>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</si>
  <si>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</si>
  <si>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</si>
  <si>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</si>
  <si>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</si>
  <si>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</si>
  <si>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</si>
  <si>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</si>
  <si>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</si>
  <si>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</si>
  <si>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</si>
  <si>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</si>
  <si>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</si>
  <si>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</si>
  <si>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</si>
  <si>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</si>
  <si>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</si>
  <si>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</si>
  <si>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</si>
  <si>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</si>
  <si>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</si>
  <si>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</si>
  <si>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</si>
  <si>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</si>
  <si>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</si>
  <si>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</si>
  <si>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</si>
  <si>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</si>
  <si>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</si>
  <si>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</si>
  <si>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</si>
  <si>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</si>
  <si>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</si>
  <si>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</si>
  <si>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</si>
  <si>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</si>
  <si>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</si>
  <si>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</si>
  <si>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</si>
  <si>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</si>
  <si>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</si>
  <si>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</si>
  <si>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</si>
  <si>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</si>
  <si>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</si>
  <si>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</si>
  <si>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</si>
  <si>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</si>
  <si>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</si>
  <si>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</si>
  <si>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</si>
  <si>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</si>
  <si>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</si>
  <si>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</si>
  <si>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</si>
  <si>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</si>
  <si>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</si>
  <si>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</si>
  <si>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</si>
  <si>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</si>
  <si>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</si>
  <si>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</si>
  <si>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</si>
  <si>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</si>
  <si>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</si>
  <si>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</si>
  <si>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</si>
  <si>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</si>
  <si>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</si>
  <si>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</si>
  <si>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</si>
  <si>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</si>
  <si>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</si>
  <si>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</si>
  <si>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</si>
  <si>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</si>
  <si>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</si>
  <si>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</si>
  <si>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</si>
  <si>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</si>
  <si>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</si>
  <si>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</si>
  <si>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</si>
  <si>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</si>
  <si>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</si>
  <si>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</si>
  <si>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</si>
  <si>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</si>
  <si>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</si>
  <si>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</si>
  <si>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</si>
  <si>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</si>
  <si>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</si>
  <si>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</si>
  <si>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</si>
  <si>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</si>
  <si>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</si>
  <si>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</si>
  <si>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</si>
  <si>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</si>
  <si>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</si>
  <si>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</si>
  <si>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</si>
  <si>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</si>
  <si>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</si>
  <si>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</si>
  <si>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</si>
  <si>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</si>
  <si>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</si>
  <si>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</si>
  <si>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</si>
  <si>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</si>
  <si>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</si>
  <si>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</si>
  <si>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</si>
  <si>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</si>
  <si>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</si>
  <si>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</si>
  <si>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</si>
  <si>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</si>
  <si>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</si>
  <si>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</si>
  <si>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</si>
  <si>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</si>
  <si>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</si>
  <si>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</si>
  <si>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</si>
  <si>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</si>
  <si>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</si>
  <si>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</si>
  <si>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</si>
  <si>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</si>
  <si>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</si>
  <si>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</si>
  <si>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</si>
  <si>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</si>
  <si>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</si>
  <si>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</si>
  <si>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</si>
  <si>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</si>
  <si>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</si>
  <si>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</si>
  <si>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</si>
  <si>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</si>
  <si>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</si>
  <si>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</si>
  <si>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</si>
  <si>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</si>
  <si>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</si>
  <si>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</si>
  <si>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</si>
  <si>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</si>
  <si>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</si>
  <si>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</si>
  <si>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</si>
  <si>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</si>
  <si>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</si>
  <si>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</si>
  <si>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</si>
  <si>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</si>
  <si>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</si>
  <si>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</si>
  <si>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</si>
  <si>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</si>
  <si>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</si>
  <si>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</si>
  <si>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</si>
  <si>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</si>
  <si>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</si>
  <si>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</si>
  <si>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</si>
  <si>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</si>
  <si>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</si>
  <si>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</si>
  <si>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</si>
  <si>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</si>
  <si>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</si>
  <si>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</si>
  <si>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</si>
  <si>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</si>
  <si>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</si>
  <si>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</si>
  <si>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</si>
  <si>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</si>
  <si>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</si>
  <si>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</si>
  <si>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</si>
  <si>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</si>
  <si>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</si>
  <si>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</si>
  <si>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</si>
  <si>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</si>
  <si>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</si>
  <si>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</si>
  <si>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</si>
  <si>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</si>
  <si>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</si>
  <si>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</si>
  <si>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</si>
  <si>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</si>
  <si>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</si>
  <si>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</si>
  <si>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</si>
  <si>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</si>
  <si>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</si>
  <si>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</si>
  <si>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</si>
  <si>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</si>
  <si>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</si>
  <si>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</si>
  <si>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</si>
  <si>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</si>
  <si>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</si>
  <si>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</si>
  <si>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</si>
  <si>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</si>
  <si>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</si>
  <si>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</si>
  <si>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</si>
  <si>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</si>
  <si>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</si>
  <si>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</si>
  <si>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</si>
  <si>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</si>
  <si>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</si>
  <si>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</si>
  <si>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</si>
  <si>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</si>
  <si>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</si>
  <si>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</si>
  <si>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</si>
  <si>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</si>
  <si>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</si>
  <si>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</si>
  <si>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</si>
  <si>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</si>
  <si>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</si>
  <si>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</si>
  <si>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</si>
  <si>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</si>
  <si>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</si>
  <si>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</si>
  <si>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</si>
  <si>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</si>
  <si>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</si>
  <si>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</si>
  <si>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</si>
  <si>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</si>
  <si>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</si>
  <si>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</si>
  <si>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</si>
  <si>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</si>
  <si>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</si>
  <si>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</si>
  <si>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</si>
  <si>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</si>
  <si>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</si>
  <si>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</si>
  <si>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</si>
  <si>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</si>
  <si>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</si>
  <si>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</si>
  <si>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</si>
  <si>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</si>
  <si>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</si>
  <si>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</si>
  <si>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</si>
  <si>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</si>
  <si>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</si>
  <si>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</si>
  <si>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</si>
  <si>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</si>
  <si>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</si>
  <si>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</si>
  <si>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</si>
  <si>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</si>
  <si>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</si>
  <si>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</si>
  <si>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</si>
  <si>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</si>
  <si>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</si>
  <si>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</si>
  <si>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</si>
  <si>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</si>
  <si>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</si>
  <si>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</si>
  <si>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</si>
  <si>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</si>
  <si>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</si>
  <si>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</si>
  <si>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</si>
  <si>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</si>
  <si>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</si>
  <si>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</si>
  <si>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</si>
  <si>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</si>
  <si>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</si>
  <si>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</si>
  <si>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</si>
  <si>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</si>
  <si>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</si>
  <si>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</si>
  <si>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</si>
  <si>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</si>
  <si>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</si>
  <si>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</si>
  <si>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</si>
  <si>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</si>
  <si>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</si>
  <si>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</si>
  <si>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</si>
  <si>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</si>
  <si>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</si>
  <si>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</si>
  <si>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</si>
  <si>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</si>
  <si>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</si>
  <si>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</si>
  <si>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</si>
  <si>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</si>
  <si>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</si>
  <si>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</si>
  <si>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</si>
  <si>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</si>
  <si>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</si>
  <si>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</si>
  <si>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</si>
  <si>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</si>
  <si>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</si>
  <si>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</si>
  <si>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</si>
  <si>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</si>
  <si>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</si>
  <si>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</si>
  <si>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</si>
  <si>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</si>
  <si>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</si>
  <si>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</si>
  <si>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</si>
  <si>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</si>
  <si>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</si>
  <si>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</si>
  <si>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</si>
  <si>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</si>
  <si>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</si>
  <si>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</si>
  <si>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</si>
  <si>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</si>
  <si>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</si>
  <si>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</si>
  <si>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</si>
  <si>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</si>
  <si>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</si>
  <si>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</si>
  <si>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</si>
  <si>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</si>
  <si>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</si>
  <si>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</si>
  <si>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</si>
  <si>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</si>
  <si>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</si>
  <si>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</si>
  <si>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</si>
  <si>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</si>
  <si>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</si>
  <si>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</si>
  <si>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</si>
  <si>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</si>
  <si>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</si>
  <si>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</si>
  <si>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</si>
  <si>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</si>
  <si>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</si>
  <si>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</si>
  <si>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</si>
  <si>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</si>
  <si>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</si>
  <si>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</si>
  <si>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</si>
  <si>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</si>
  <si>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</si>
  <si>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</si>
  <si>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</si>
  <si>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</si>
  <si>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</si>
  <si>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</si>
  <si>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</si>
  <si>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</si>
  <si>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</si>
  <si>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</si>
  <si>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</si>
  <si>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</si>
  <si>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</si>
  <si>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</si>
  <si>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</si>
  <si>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</si>
  <si>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</si>
  <si>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</si>
  <si>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</si>
  <si>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</si>
  <si>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</si>
  <si>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</si>
  <si>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</si>
  <si>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</si>
  <si>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</si>
  <si>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</si>
  <si>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</si>
  <si>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</si>
  <si>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</si>
  <si>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</si>
  <si>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</si>
  <si>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</si>
  <si>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</si>
  <si>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</si>
  <si>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</si>
  <si>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</si>
  <si>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</si>
  <si>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</si>
  <si>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</si>
  <si>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</si>
  <si>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</si>
  <si>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</si>
  <si>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</si>
  <si>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</si>
  <si>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</si>
  <si>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</si>
  <si>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</si>
  <si>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</si>
  <si>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</si>
  <si>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</si>
  <si>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</si>
  <si>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</si>
  <si>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</si>
  <si>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</si>
  <si>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</si>
  <si>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</si>
  <si>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</si>
  <si>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</si>
  <si>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</si>
  <si>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</si>
  <si>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</si>
  <si>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</si>
  <si>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</si>
  <si>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</si>
  <si>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</si>
  <si>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</si>
  <si>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</si>
  <si>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</si>
  <si>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</si>
  <si>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</si>
  <si>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</si>
  <si>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</si>
  <si>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</si>
  <si>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</si>
  <si>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</si>
  <si>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</si>
  <si>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</si>
  <si>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</si>
  <si>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</si>
  <si>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</si>
  <si>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</si>
  <si>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</si>
  <si>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</si>
  <si>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</si>
  <si>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</si>
  <si>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</si>
  <si>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</si>
  <si>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</si>
  <si>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</si>
  <si>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</si>
  <si>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</si>
  <si>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</si>
  <si>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</si>
  <si>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</si>
  <si>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</si>
  <si>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</si>
  <si>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</si>
  <si>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</si>
  <si>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</si>
  <si>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</si>
  <si>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</si>
  <si>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</si>
  <si>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</si>
  <si>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</si>
  <si>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</si>
  <si>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</si>
  <si>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</si>
  <si>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</si>
  <si>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</si>
  <si>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</si>
  <si>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</si>
  <si>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</si>
  <si>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</si>
  <si>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</si>
  <si>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</si>
  <si>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</si>
  <si>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</si>
  <si>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</si>
  <si>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</si>
  <si>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</si>
  <si>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</si>
  <si>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</si>
  <si>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</si>
  <si>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</si>
  <si>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</si>
  <si>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</si>
  <si>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</si>
  <si>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</si>
  <si>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</si>
  <si>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</si>
  <si>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</si>
  <si>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</si>
  <si>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</si>
  <si>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</si>
  <si>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</si>
  <si>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</si>
  <si>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</si>
  <si>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</si>
  <si>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</si>
  <si>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</si>
  <si>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</si>
  <si>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</si>
  <si>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</si>
  <si>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</si>
  <si>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</si>
  <si>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</si>
  <si>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</si>
  <si>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</si>
  <si>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</si>
  <si>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</si>
  <si>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</si>
  <si>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</si>
  <si>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</si>
  <si>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</si>
  <si>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</si>
  <si>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</si>
  <si>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</si>
  <si>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</si>
  <si>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</si>
  <si>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</si>
  <si>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</si>
  <si>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</si>
  <si>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</si>
  <si>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</si>
  <si>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</si>
  <si>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</si>
  <si>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</si>
  <si>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</si>
  <si>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</si>
  <si>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</si>
  <si>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</si>
  <si>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</si>
  <si>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</si>
  <si>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</si>
  <si>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</si>
  <si>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</si>
  <si>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</si>
  <si>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</si>
  <si>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</si>
  <si>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</si>
  <si>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</si>
  <si>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</si>
  <si>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</si>
  <si>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</si>
  <si>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</si>
  <si>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</si>
  <si>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</si>
  <si>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</si>
  <si>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</si>
  <si>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</si>
  <si>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</si>
  <si>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</si>
  <si>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</si>
  <si>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</si>
  <si>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</si>
  <si>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</si>
  <si>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</si>
  <si>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</si>
  <si>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</si>
  <si>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</si>
  <si>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</si>
  <si>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</si>
  <si>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</si>
  <si>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</si>
  <si>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</si>
  <si>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</si>
  <si>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</si>
  <si>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</si>
  <si>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</si>
  <si>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</si>
  <si>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</si>
  <si>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</si>
  <si>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</si>
  <si>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</si>
  <si>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</si>
  <si>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</si>
  <si>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</si>
  <si>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</si>
  <si>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</si>
  <si>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</si>
  <si>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</si>
  <si>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</si>
  <si>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</si>
  <si>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</si>
  <si>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</si>
  <si>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</si>
  <si>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</si>
  <si>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</si>
  <si>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</si>
  <si>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</si>
  <si>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</si>
  <si>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</si>
  <si>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</si>
  <si>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</si>
  <si>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</si>
  <si>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</si>
  <si>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</si>
  <si>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</si>
  <si>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</si>
  <si>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</si>
  <si>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</si>
  <si>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</si>
  <si>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</si>
  <si>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</si>
  <si>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</si>
  <si>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</si>
  <si>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</si>
  <si>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</si>
  <si>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</si>
  <si>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</si>
  <si>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</si>
  <si>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</si>
  <si>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</si>
  <si>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</si>
  <si>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</si>
  <si>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</si>
  <si>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</si>
  <si>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</si>
  <si>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</si>
  <si>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</si>
  <si>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</si>
  <si>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</si>
  <si>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</si>
  <si>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</si>
  <si>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</si>
  <si>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</si>
  <si>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</si>
  <si>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</si>
  <si>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</si>
  <si>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</si>
  <si>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</si>
  <si>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</si>
  <si>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</si>
  <si>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</si>
  <si>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</si>
  <si>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</si>
  <si>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</si>
  <si>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</si>
  <si>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</si>
  <si>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</si>
  <si>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</si>
  <si>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</si>
  <si>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</si>
  <si>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</si>
  <si>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</si>
  <si>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</si>
  <si>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</si>
  <si>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</si>
  <si>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</si>
  <si>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</si>
  <si>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</si>
  <si>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</si>
  <si>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</si>
  <si>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</si>
  <si>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</si>
  <si>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</si>
  <si>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</si>
  <si>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</si>
  <si>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</si>
  <si>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</si>
  <si>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</si>
  <si>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</si>
  <si>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</si>
  <si>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</si>
  <si>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</si>
  <si>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</si>
  <si>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</si>
  <si>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</si>
  <si>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</si>
  <si>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</si>
  <si>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</si>
  <si>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</si>
  <si>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</si>
  <si>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</si>
  <si>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</si>
  <si>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</si>
  <si>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</si>
  <si>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</si>
  <si>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</si>
  <si>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</si>
  <si>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</si>
  <si>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</si>
  <si>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</si>
  <si>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</si>
  <si>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</si>
  <si>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</si>
  <si>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</si>
  <si>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</si>
  <si>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</si>
  <si>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</si>
  <si>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</si>
  <si>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</si>
  <si>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</si>
  <si>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</si>
  <si>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</si>
  <si>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</si>
  <si>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</si>
  <si>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</si>
  <si>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</si>
  <si>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</si>
  <si>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</si>
  <si>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</si>
  <si>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</si>
  <si>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</si>
  <si>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</si>
  <si>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</si>
  <si>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</si>
  <si>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</si>
  <si>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</si>
  <si>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</si>
  <si>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</si>
  <si>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</si>
  <si>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</si>
  <si>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</si>
  <si>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</si>
  <si>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</si>
  <si>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</si>
  <si>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</si>
  <si>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</si>
  <si>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</si>
  <si>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</si>
  <si>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</si>
  <si>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</si>
  <si>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</si>
  <si>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</si>
  <si>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</si>
  <si>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</si>
  <si>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</si>
  <si>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</si>
  <si>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</si>
  <si>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</si>
  <si>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</si>
  <si>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</si>
  <si>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</si>
  <si>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</si>
  <si>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</si>
  <si>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</si>
  <si>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</si>
  <si>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</si>
  <si>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</si>
  <si>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</si>
  <si>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</si>
  <si>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</si>
  <si>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</si>
  <si>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</si>
  <si>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</si>
  <si>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</si>
  <si>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</si>
  <si>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</si>
  <si>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</si>
  <si>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</si>
  <si>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</si>
  <si>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</si>
  <si>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</si>
  <si>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</si>
  <si>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</si>
  <si>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</si>
  <si>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</si>
  <si>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</si>
  <si>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</si>
  <si>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</si>
  <si>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</si>
  <si>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</si>
  <si>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</si>
  <si>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</si>
  <si>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</si>
  <si>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</si>
  <si>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</si>
  <si>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</si>
  <si>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</si>
  <si>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</si>
  <si>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</si>
  <si>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</si>
  <si>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</si>
  <si>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</si>
  <si>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</si>
  <si>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</si>
  <si>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</si>
  <si>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</si>
  <si>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</si>
  <si>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</si>
  <si>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</si>
  <si>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</si>
  <si>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</si>
  <si>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</si>
  <si>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</si>
  <si>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</si>
  <si>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</si>
  <si>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</si>
  <si>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</si>
  <si>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</si>
  <si>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</si>
  <si>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</si>
  <si>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</si>
  <si>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</si>
  <si>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</si>
  <si>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</si>
  <si>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</si>
  <si>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</si>
  <si>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</si>
  <si>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</si>
  <si>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</si>
  <si>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</si>
  <si>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</si>
  <si>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</si>
  <si>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</si>
  <si>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</si>
  <si>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</si>
  <si>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</si>
  <si>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</si>
  <si>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</si>
  <si>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</si>
  <si>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</si>
  <si>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</si>
  <si>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</si>
  <si>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</si>
  <si>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</si>
  <si>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</si>
  <si>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</si>
  <si>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</si>
  <si>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</si>
  <si>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</si>
  <si>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</si>
  <si>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</si>
  <si>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</si>
  <si>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</si>
  <si>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</si>
  <si>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</si>
  <si>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</si>
  <si>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</si>
  <si>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</si>
  <si>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</si>
  <si>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</si>
  <si>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</si>
  <si>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</si>
  <si>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</si>
  <si>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</si>
  <si>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</si>
  <si>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</si>
  <si>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</si>
  <si>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</si>
  <si>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</si>
  <si>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</si>
  <si>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</si>
  <si>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</si>
  <si>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</si>
  <si>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</si>
  <si>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</si>
  <si>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</si>
  <si>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</si>
  <si>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</si>
  <si>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</si>
  <si>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</si>
  <si>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</si>
  <si>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</si>
  <si>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</si>
  <si>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</si>
  <si>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</si>
  <si>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</si>
  <si>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</si>
  <si>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</si>
  <si>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</si>
  <si>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</si>
  <si>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</si>
  <si>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</si>
  <si>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</si>
  <si>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</si>
  <si>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</si>
  <si>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</si>
  <si>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</si>
  <si>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</si>
  <si>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</si>
  <si>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</si>
  <si>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</si>
  <si>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</si>
  <si>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</si>
  <si>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</si>
  <si>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</si>
  <si>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</si>
  <si>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</si>
  <si>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</si>
  <si>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</si>
  <si>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</si>
  <si>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</si>
  <si>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</si>
  <si>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</si>
  <si>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</si>
  <si>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</si>
  <si>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</si>
  <si>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</si>
  <si>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</si>
  <si>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</si>
  <si>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</si>
  <si>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</si>
  <si>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</si>
  <si>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</si>
  <si>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</si>
  <si>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</si>
  <si>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</si>
  <si>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</si>
  <si>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</si>
  <si>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</si>
  <si>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</si>
  <si>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</si>
  <si>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</si>
  <si>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</si>
  <si>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</si>
  <si>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</si>
  <si>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</si>
  <si>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</si>
  <si>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</si>
  <si>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</si>
  <si>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</si>
  <si>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</si>
  <si>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</si>
  <si>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</si>
  <si>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</si>
  <si>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</si>
  <si>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</si>
  <si>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</si>
  <si>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</si>
  <si>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</si>
  <si>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</si>
  <si>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</si>
  <si>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</si>
  <si>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</si>
  <si>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</si>
  <si>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</si>
  <si>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</si>
  <si>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</si>
  <si>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</si>
  <si>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</si>
  <si>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</si>
  <si>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</si>
  <si>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</si>
  <si>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</si>
  <si>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</si>
  <si>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</si>
  <si>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</si>
  <si>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</si>
  <si>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</si>
  <si>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</si>
  <si>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</si>
  <si>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</si>
  <si>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</si>
  <si>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</si>
  <si>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</si>
  <si>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</si>
  <si>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</si>
  <si>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</si>
  <si>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</si>
  <si>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</si>
  <si>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</si>
  <si>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</si>
  <si>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</si>
  <si>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</si>
  <si>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</si>
  <si>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</si>
  <si>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</si>
  <si>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</si>
  <si>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</si>
  <si>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</si>
  <si>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</si>
  <si>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</si>
  <si>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</si>
  <si>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</si>
  <si>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</si>
  <si>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</si>
  <si>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</si>
  <si>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</si>
  <si>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</si>
  <si>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</si>
  <si>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</si>
  <si>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</si>
  <si>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</si>
  <si>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</si>
  <si>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</si>
  <si>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</si>
  <si>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</si>
  <si>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</si>
  <si>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</si>
  <si>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</si>
  <si>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</si>
  <si>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</si>
  <si>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</si>
  <si>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</si>
  <si>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</si>
  <si>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</si>
  <si>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</si>
  <si>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</si>
  <si>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</si>
  <si>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</si>
  <si>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</si>
  <si>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</si>
  <si>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</si>
  <si>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</si>
  <si>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</si>
  <si>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</si>
  <si>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</si>
  <si>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</si>
  <si>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</si>
  <si>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</si>
  <si>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</si>
  <si>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</si>
  <si>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</si>
  <si>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</si>
  <si>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</si>
  <si>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</si>
  <si>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</si>
  <si>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</si>
  <si>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</si>
  <si>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</si>
  <si>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</si>
  <si>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</si>
  <si>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</si>
  <si>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</si>
  <si>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</si>
  <si>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</si>
  <si>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</si>
  <si>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</si>
  <si>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</si>
  <si>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</si>
  <si>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</si>
  <si>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</si>
  <si>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</si>
  <si>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</si>
  <si>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</si>
  <si>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</si>
  <si>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</si>
  <si>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</si>
  <si>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</si>
  <si>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</si>
  <si>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</si>
  <si>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</si>
  <si>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</si>
  <si>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</si>
  <si>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</si>
  <si>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</si>
  <si>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</si>
  <si>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</si>
  <si>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</si>
  <si>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</si>
  <si>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</si>
  <si>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</si>
  <si>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</si>
  <si>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</si>
  <si>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</si>
  <si>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</si>
  <si>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</si>
  <si>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</si>
  <si>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</si>
  <si>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</si>
  <si>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</si>
  <si>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</si>
  <si>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</si>
  <si>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</si>
  <si>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</si>
  <si>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</si>
  <si>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</si>
  <si>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</si>
  <si>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</si>
  <si>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</si>
  <si>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</si>
  <si>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</si>
  <si>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</si>
  <si>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</si>
  <si>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</si>
  <si>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</si>
  <si>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</si>
  <si>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</si>
  <si>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</si>
  <si>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</si>
  <si>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</si>
  <si>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</si>
  <si>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</si>
  <si>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</si>
  <si>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</si>
  <si>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</si>
  <si>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</si>
  <si>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</si>
  <si>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</si>
  <si>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</si>
  <si>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</si>
  <si>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</si>
  <si>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</si>
  <si>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</si>
  <si>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</si>
  <si>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</si>
  <si>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</si>
  <si>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</si>
  <si>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</si>
  <si>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</si>
  <si>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</si>
  <si>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</si>
  <si>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</si>
  <si>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</si>
  <si>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</si>
  <si>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</si>
  <si>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</si>
  <si>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</si>
  <si>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</si>
  <si>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</si>
  <si>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</si>
  <si>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</si>
  <si>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</si>
  <si>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</si>
  <si>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</si>
  <si>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</si>
  <si>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</si>
  <si>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</si>
  <si>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</si>
  <si>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</si>
  <si>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</si>
  <si>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</si>
  <si>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</si>
  <si>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</si>
  <si>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</si>
  <si>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</si>
  <si>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</si>
  <si>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</si>
  <si>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</si>
  <si>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</si>
  <si>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</si>
  <si>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</si>
  <si>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</si>
  <si>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</si>
  <si>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</si>
  <si>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</si>
  <si>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</si>
  <si>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</si>
  <si>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</si>
  <si>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</si>
  <si>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</si>
  <si>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</si>
  <si>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</si>
  <si>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</si>
  <si>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</si>
  <si>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</si>
  <si>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</si>
  <si>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</si>
  <si>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</si>
  <si>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</si>
  <si>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</si>
  <si>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</si>
  <si>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</si>
  <si>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</si>
  <si>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</si>
  <si>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</si>
  <si>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</si>
  <si>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</si>
  <si>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</si>
  <si>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</si>
  <si>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</si>
  <si>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</si>
  <si>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</si>
  <si>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</si>
  <si>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</si>
  <si>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</si>
  <si>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</si>
  <si>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</si>
  <si>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</si>
  <si>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</si>
  <si>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</si>
  <si>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</si>
  <si>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</si>
  <si>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</si>
  <si>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</si>
  <si>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</si>
  <si>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</si>
  <si>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</si>
  <si>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</si>
  <si>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</si>
  <si>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</si>
  <si>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</si>
  <si>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</si>
  <si>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</si>
  <si>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</si>
  <si>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</si>
  <si>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</si>
  <si>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</si>
  <si>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</si>
  <si>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</si>
  <si>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</si>
  <si>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</si>
  <si>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</si>
  <si>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</si>
  <si>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</si>
  <si>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</si>
  <si>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</si>
  <si>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</si>
  <si>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</si>
  <si>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</si>
  <si>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</si>
  <si>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</si>
  <si>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</si>
  <si>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</si>
  <si>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</si>
  <si>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</si>
  <si>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</si>
  <si>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</si>
  <si>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</si>
  <si>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</si>
  <si>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</si>
  <si>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</si>
  <si>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</si>
  <si>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</si>
  <si>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</si>
  <si>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</si>
  <si>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</si>
  <si>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</si>
  <si>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</si>
  <si>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</si>
  <si>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</si>
  <si>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</si>
  <si>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</si>
  <si>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</si>
  <si>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</si>
  <si>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</si>
  <si>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</si>
  <si>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</si>
  <si>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</si>
  <si>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</si>
  <si>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</si>
  <si>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</si>
  <si>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</si>
  <si>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</si>
  <si>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</si>
  <si>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</si>
  <si>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</si>
  <si>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</si>
  <si>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</si>
  <si>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</si>
  <si>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</si>
  <si>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</si>
  <si>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</si>
  <si>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</si>
  <si>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</si>
  <si>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</si>
  <si>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</si>
  <si>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</si>
  <si>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</si>
  <si>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</si>
  <si>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</si>
  <si>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</si>
  <si>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</si>
  <si>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</si>
  <si>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</si>
  <si>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</si>
  <si>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</si>
  <si>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</si>
  <si>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</si>
  <si>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</si>
  <si>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</si>
  <si>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</si>
  <si>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</si>
  <si>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</si>
  <si>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</si>
  <si>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</si>
  <si>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</si>
  <si>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</si>
  <si>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</si>
  <si>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</si>
  <si>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</si>
  <si>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</si>
  <si>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</si>
  <si>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</si>
  <si>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</si>
  <si>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</si>
  <si>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</si>
  <si>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</si>
  <si>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</si>
  <si>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</si>
  <si>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</si>
  <si>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</si>
  <si>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</si>
  <si>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</si>
  <si>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</si>
  <si>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</si>
  <si>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</si>
  <si>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</si>
  <si>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</si>
  <si>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</si>
  <si>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</si>
  <si>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</si>
  <si>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</si>
  <si>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</si>
  <si>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</si>
  <si>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</si>
  <si>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</si>
  <si>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</si>
  <si>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</si>
  <si>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</si>
  <si>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</si>
  <si>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</si>
  <si>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</si>
  <si>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</si>
  <si>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</si>
  <si>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</si>
  <si>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</si>
  <si>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</si>
  <si>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</si>
  <si>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</si>
  <si>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</si>
  <si>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</si>
  <si>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</si>
  <si>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</si>
  <si>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</si>
  <si>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</si>
  <si>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</si>
  <si>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</si>
  <si>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</si>
  <si>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</si>
  <si>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</si>
  <si>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</si>
  <si>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</si>
  <si>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</si>
  <si>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</si>
  <si>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</si>
  <si>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</si>
  <si>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</si>
  <si>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</si>
  <si>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</si>
  <si>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</si>
  <si>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</si>
  <si>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</si>
  <si>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</si>
  <si>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</si>
  <si>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</si>
  <si>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</si>
  <si>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</si>
  <si>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</si>
  <si>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</si>
  <si>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</si>
  <si>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</si>
  <si>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</si>
  <si>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</si>
  <si>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</si>
  <si>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</si>
  <si>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</si>
  <si>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</si>
  <si>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</si>
  <si>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</si>
  <si>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</si>
  <si>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</si>
  <si>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</si>
  <si>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</si>
  <si>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</si>
  <si>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</si>
  <si>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</si>
  <si>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</si>
  <si>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</si>
  <si>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</si>
  <si>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</si>
  <si>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</si>
  <si>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</si>
  <si>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</si>
  <si>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</si>
  <si>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</si>
  <si>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</si>
  <si>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</si>
  <si>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</si>
  <si>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</si>
  <si>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</si>
  <si>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</si>
  <si>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</si>
  <si>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</si>
  <si>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</si>
  <si>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</si>
  <si>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</si>
  <si>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</si>
  <si>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</si>
  <si>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</si>
  <si>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</si>
  <si>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</si>
  <si>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</si>
  <si>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</si>
  <si>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</si>
  <si>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</si>
  <si>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</si>
  <si>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</si>
  <si>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</si>
  <si>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</si>
  <si>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</si>
  <si>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</si>
  <si>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</si>
  <si>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</si>
  <si>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</si>
  <si>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</si>
  <si>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</si>
  <si>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</si>
  <si>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</si>
  <si>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</si>
  <si>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</si>
  <si>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</si>
  <si>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</si>
  <si>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</si>
  <si>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</si>
  <si>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</si>
  <si>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</si>
  <si>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</si>
  <si>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</si>
  <si>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</si>
  <si>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</si>
  <si>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</si>
  <si>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</si>
  <si>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</si>
  <si>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</si>
  <si>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</si>
  <si>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</si>
  <si>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</si>
  <si>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</si>
  <si>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</si>
  <si>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</si>
  <si>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</si>
  <si>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</si>
  <si>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</si>
  <si>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</si>
  <si>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</si>
  <si>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</si>
  <si>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</si>
  <si>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</si>
  <si>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</si>
  <si>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</si>
  <si>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</si>
  <si>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</si>
  <si>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</si>
  <si>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</si>
  <si>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</si>
  <si>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</si>
  <si>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</si>
  <si>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</si>
  <si>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</si>
  <si>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</si>
  <si>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</si>
  <si>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</si>
  <si>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</si>
  <si>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</si>
  <si>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</si>
  <si>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</si>
  <si>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</si>
  <si>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</si>
  <si>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</si>
  <si>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</si>
  <si>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</si>
  <si>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</si>
  <si>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</si>
  <si>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</si>
  <si>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</si>
  <si>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</si>
  <si>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</si>
  <si>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</si>
  <si>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</si>
  <si>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</si>
  <si>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</si>
  <si>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</si>
  <si>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</si>
  <si>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</si>
  <si>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</si>
  <si>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</si>
  <si>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</si>
  <si>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</si>
  <si>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</si>
  <si>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</si>
  <si>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</si>
  <si>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</si>
  <si>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</si>
  <si>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</si>
  <si>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</si>
  <si>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</si>
  <si>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</si>
  <si>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</si>
  <si>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</si>
  <si>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</si>
  <si>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</si>
  <si>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</si>
  <si>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</si>
  <si>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</si>
  <si>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</si>
  <si>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</si>
  <si>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</si>
  <si>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</si>
  <si>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</si>
  <si>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</si>
  <si>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</si>
  <si>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</si>
  <si>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</si>
  <si>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</si>
  <si>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</si>
  <si>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</si>
  <si>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</si>
  <si>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</si>
  <si>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</si>
  <si>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</si>
  <si>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</si>
  <si>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</si>
  <si>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</si>
  <si>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</si>
  <si>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</si>
  <si>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</si>
  <si>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</si>
  <si>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</si>
  <si>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</si>
  <si>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</si>
  <si>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</si>
  <si>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</si>
  <si>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</si>
  <si>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</si>
  <si>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</si>
  <si>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</si>
  <si>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</si>
  <si>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</si>
  <si>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</si>
  <si>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</si>
  <si>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</si>
  <si>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</si>
  <si>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</si>
  <si>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</si>
  <si>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</si>
  <si>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</si>
  <si>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</si>
  <si>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</si>
  <si>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</si>
  <si>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</si>
  <si>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</si>
  <si>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</si>
  <si>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</si>
  <si>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</si>
  <si>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</si>
  <si>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</si>
  <si>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</si>
  <si>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</si>
  <si>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</si>
  <si>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</si>
  <si>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</si>
  <si>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</si>
  <si>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</si>
  <si>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</si>
  <si>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</si>
  <si>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</si>
  <si>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</si>
  <si>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</si>
  <si>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</si>
  <si>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</si>
  <si>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</si>
  <si>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</si>
  <si>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</si>
  <si>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</si>
  <si>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</si>
  <si>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</si>
  <si>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</si>
  <si>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</si>
  <si>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</si>
  <si>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</si>
  <si>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</si>
  <si>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</si>
  <si>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</si>
  <si>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</si>
  <si>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</si>
  <si>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</si>
  <si>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</si>
  <si>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</si>
  <si>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</si>
  <si>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</si>
  <si>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</si>
  <si>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</si>
  <si>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</si>
  <si>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</si>
  <si>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</si>
  <si>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</si>
  <si>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</si>
  <si>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</si>
  <si>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</si>
  <si>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</si>
  <si>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</si>
  <si>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</si>
  <si>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</si>
  <si>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</si>
  <si>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</si>
  <si>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</si>
  <si>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</si>
  <si>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</si>
  <si>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</si>
  <si>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</si>
  <si>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</si>
  <si>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</si>
  <si>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</si>
  <si>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</si>
  <si>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</si>
  <si>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</si>
  <si>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</si>
  <si>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</si>
  <si>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</si>
  <si>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</si>
  <si>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</si>
  <si>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</si>
  <si>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</si>
  <si>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</si>
  <si>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</si>
  <si>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</si>
  <si>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</si>
  <si>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</si>
  <si>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</si>
  <si>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</si>
  <si>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</si>
  <si>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</si>
  <si>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</si>
  <si>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</si>
  <si>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</si>
  <si>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</si>
  <si>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</si>
  <si>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</si>
  <si>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</si>
  <si>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</si>
  <si>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</si>
  <si>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</si>
  <si>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</si>
  <si>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</si>
  <si>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</si>
  <si>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</si>
  <si>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</si>
  <si>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</si>
  <si>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</si>
  <si>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</si>
  <si>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</si>
  <si>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</si>
  <si>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</si>
  <si>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</si>
  <si>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</si>
  <si>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</si>
  <si>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</si>
  <si>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</si>
  <si>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</si>
  <si>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</si>
  <si>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</si>
  <si>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</si>
  <si>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</si>
  <si>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</si>
  <si>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</si>
  <si>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</si>
  <si>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</si>
  <si>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</si>
  <si>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</si>
  <si>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</si>
  <si>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</si>
  <si>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</si>
  <si>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</si>
  <si>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</si>
  <si>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</si>
  <si>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</si>
  <si>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</si>
  <si>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</si>
  <si>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</si>
  <si>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</si>
  <si>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</si>
  <si>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</si>
  <si>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</si>
  <si>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</si>
  <si>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</si>
  <si>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</si>
  <si>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</si>
  <si>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</si>
  <si>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</si>
  <si>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</si>
  <si>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</si>
  <si>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</si>
  <si>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</si>
  <si>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</si>
  <si>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</si>
  <si>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</si>
  <si>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</si>
  <si>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</si>
  <si>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</si>
  <si>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</si>
  <si>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</si>
  <si>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</si>
  <si>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</si>
  <si>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</si>
  <si>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</si>
  <si>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</si>
  <si>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</si>
  <si>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</si>
  <si>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</si>
  <si>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</si>
  <si>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</si>
  <si>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</si>
  <si>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</si>
  <si>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</si>
  <si>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</si>
  <si>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</si>
  <si>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</si>
  <si>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</si>
  <si>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</si>
  <si>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</si>
  <si>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</si>
  <si>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</si>
  <si>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</si>
  <si>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</si>
  <si>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</si>
  <si>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</si>
  <si>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</si>
  <si>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</si>
  <si>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</si>
  <si>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</si>
  <si>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</si>
  <si>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</si>
  <si>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</si>
  <si>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</si>
  <si>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</si>
  <si>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</si>
  <si>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</si>
  <si>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</si>
  <si>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</si>
  <si>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</si>
  <si>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</si>
  <si>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</si>
  <si>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</si>
  <si>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</si>
  <si>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</si>
  <si>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</si>
  <si>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</si>
  <si>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</si>
  <si>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</si>
  <si>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</si>
  <si>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</si>
  <si>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</si>
  <si>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</si>
  <si>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</si>
  <si>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</si>
  <si>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</si>
  <si>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</si>
  <si>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</si>
  <si>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</si>
  <si>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</si>
  <si>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</si>
  <si>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</si>
  <si>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</si>
  <si>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</si>
  <si>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</si>
  <si>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</si>
  <si>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</si>
  <si>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</si>
  <si>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</si>
  <si>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</si>
  <si>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</si>
  <si>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</si>
  <si>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</si>
  <si>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</si>
  <si>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</si>
  <si>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</si>
  <si>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</si>
  <si>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</si>
  <si>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</si>
  <si>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</si>
  <si>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</si>
  <si>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</si>
  <si>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</si>
  <si>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</si>
  <si>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</si>
  <si>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</si>
  <si>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</si>
  <si>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</si>
  <si>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</si>
  <si>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</si>
  <si>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</si>
  <si>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</si>
  <si>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</si>
  <si>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</si>
  <si>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</si>
  <si>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</si>
  <si>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</si>
  <si>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</si>
  <si>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</si>
  <si>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</si>
  <si>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</si>
  <si>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</si>
  <si>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</si>
  <si>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</si>
  <si>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</si>
  <si>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</si>
  <si>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</si>
  <si>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</si>
  <si>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</si>
  <si>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</si>
  <si>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</si>
  <si>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</si>
  <si>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</si>
  <si>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</si>
  <si>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</si>
  <si>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</si>
  <si>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</si>
  <si>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</si>
  <si>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</si>
  <si>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</si>
  <si>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</si>
  <si>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</si>
  <si>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</si>
  <si>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</si>
  <si>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</si>
  <si>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</si>
  <si>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</si>
  <si>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</si>
  <si>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</si>
  <si>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</si>
  <si>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</si>
  <si>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</si>
  <si>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</si>
  <si>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</si>
  <si>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</si>
  <si>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</si>
  <si>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</si>
  <si>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</si>
  <si>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</si>
  <si>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</si>
  <si>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</si>
  <si>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</si>
  <si>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</si>
  <si>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</si>
  <si>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</si>
  <si>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</si>
  <si>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</si>
  <si>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</si>
  <si>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</si>
  <si>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</si>
  <si>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</si>
  <si>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</si>
  <si>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</si>
  <si>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</si>
  <si>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</si>
  <si>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</si>
  <si>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</si>
  <si>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</si>
  <si>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</si>
  <si>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</si>
  <si>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</si>
  <si>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</si>
  <si>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</si>
  <si>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</si>
  <si>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</si>
  <si>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</si>
  <si>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</si>
  <si>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</si>
  <si>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</si>
  <si>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</si>
  <si>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</si>
  <si>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</si>
  <si>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</si>
  <si>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</si>
  <si>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</si>
  <si>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</si>
  <si>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</si>
  <si>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</si>
  <si>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</si>
  <si>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</si>
  <si>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</si>
  <si>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</si>
  <si>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</si>
  <si>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</si>
  <si>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</si>
  <si>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</si>
  <si>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</si>
  <si>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</si>
  <si>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</si>
  <si>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</si>
  <si>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</si>
  <si>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</si>
  <si>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</si>
  <si>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</si>
  <si>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</si>
  <si>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</si>
  <si>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</si>
  <si>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</si>
  <si>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</si>
  <si>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</si>
  <si>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</si>
  <si>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</si>
  <si>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</si>
  <si>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</si>
  <si>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</si>
  <si>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</si>
  <si>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</si>
  <si>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</si>
  <si>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</si>
  <si>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</si>
  <si>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</si>
  <si>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</si>
  <si>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</si>
  <si>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</si>
  <si>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</si>
  <si>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</si>
  <si>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</si>
  <si>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</si>
  <si>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</si>
  <si>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</si>
  <si>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</si>
  <si>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</si>
  <si>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</si>
  <si>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</si>
  <si>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</si>
  <si>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</si>
  <si>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</si>
  <si>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</si>
  <si>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</si>
  <si>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</si>
  <si>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</si>
  <si>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</si>
  <si>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</si>
  <si>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</si>
  <si>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</si>
  <si>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</si>
  <si>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</si>
  <si>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</si>
  <si>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</si>
  <si>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</si>
  <si>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</si>
  <si>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</si>
  <si>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</si>
  <si>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</si>
  <si>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</si>
  <si>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</si>
  <si>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</si>
  <si>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</si>
  <si>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</si>
  <si>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</si>
  <si>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</si>
  <si>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</si>
  <si>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</si>
  <si>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</si>
  <si>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</si>
  <si>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</si>
  <si>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</si>
  <si>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</si>
  <si>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</si>
  <si>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</si>
  <si>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</si>
  <si>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</si>
  <si>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</si>
  <si>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</si>
  <si>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</si>
  <si>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</si>
  <si>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</si>
  <si>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</si>
  <si>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</si>
  <si>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</si>
  <si>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</si>
  <si>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</si>
  <si>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</si>
  <si>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</si>
  <si>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</si>
  <si>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</si>
  <si>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</si>
  <si>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</si>
  <si>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</si>
  <si>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</si>
  <si>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</si>
  <si>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</si>
  <si>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</si>
  <si>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</si>
  <si>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</si>
  <si>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</si>
  <si>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</si>
  <si>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</si>
  <si>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</si>
  <si>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</si>
  <si>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</si>
  <si>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</si>
  <si>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</si>
  <si>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</si>
  <si>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</si>
  <si>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</si>
  <si>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</si>
  <si>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</si>
  <si>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</si>
  <si>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</si>
  <si>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</si>
  <si>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</si>
  <si>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</si>
  <si>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</si>
  <si>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</si>
  <si>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</si>
  <si>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</si>
  <si>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</si>
  <si>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</si>
  <si>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</si>
  <si>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</si>
  <si>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</si>
  <si>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</si>
  <si>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</si>
  <si>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</si>
  <si>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</si>
  <si>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</si>
  <si>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</si>
  <si>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</si>
  <si>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</si>
  <si>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</si>
  <si>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</si>
  <si>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</si>
  <si>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</si>
  <si>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</si>
  <si>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</si>
  <si>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</si>
  <si>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</si>
  <si>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</si>
  <si>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</si>
  <si>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</si>
  <si>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</si>
  <si>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</si>
  <si>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</si>
  <si>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</si>
  <si>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</si>
  <si>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</si>
  <si>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</si>
  <si>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</si>
  <si>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</si>
  <si>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</si>
  <si>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</si>
  <si>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</si>
  <si>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</si>
  <si>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</si>
  <si>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</si>
  <si>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</si>
  <si>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</si>
  <si>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</si>
  <si>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</si>
  <si>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</si>
  <si>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</si>
  <si>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</si>
  <si>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</si>
  <si>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</si>
  <si>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</si>
  <si>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</si>
  <si>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</si>
  <si>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</si>
  <si>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</si>
  <si>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</si>
  <si>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</si>
  <si>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</si>
  <si>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</si>
  <si>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</si>
  <si>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</si>
  <si>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</si>
  <si>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</si>
  <si>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</si>
  <si>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</si>
  <si>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</si>
  <si>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</si>
  <si>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</si>
  <si>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</si>
  <si>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</si>
  <si>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</si>
  <si>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</si>
  <si>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</si>
  <si>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</si>
  <si>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</si>
  <si>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</si>
  <si>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</si>
  <si>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</si>
  <si>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</si>
  <si>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</si>
  <si>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</si>
  <si>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</si>
  <si>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</si>
  <si>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</si>
  <si>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</si>
  <si>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</si>
  <si>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</si>
  <si>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</si>
  <si>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</si>
  <si>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</si>
  <si>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</si>
  <si>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</si>
  <si>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</si>
  <si>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</si>
  <si>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</si>
  <si>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</si>
  <si>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</si>
  <si>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</si>
  <si>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</si>
  <si>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</si>
  <si>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</si>
  <si>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</si>
  <si>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</si>
  <si>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</si>
  <si>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</si>
  <si>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</si>
  <si>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</si>
  <si>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</si>
  <si>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</si>
  <si>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</si>
  <si>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</si>
  <si>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</si>
  <si>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</si>
  <si>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</si>
  <si>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</si>
  <si>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</si>
  <si>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</si>
  <si>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</si>
  <si>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</si>
  <si>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</si>
  <si>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</si>
  <si>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</si>
  <si>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</si>
  <si>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</si>
  <si>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</si>
  <si>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</si>
  <si>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</si>
  <si>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</si>
  <si>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</si>
  <si>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</si>
  <si>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</si>
  <si>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</si>
  <si>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</si>
  <si>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</si>
  <si>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</si>
  <si>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</si>
  <si>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</si>
  <si>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</si>
  <si>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</si>
  <si>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</si>
  <si>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</si>
  <si>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</si>
  <si>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</si>
  <si>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</si>
  <si>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</si>
  <si>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</si>
  <si>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</si>
  <si>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</si>
  <si>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</si>
  <si>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</si>
  <si>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</si>
  <si>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</si>
  <si>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</si>
  <si>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</si>
  <si>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</si>
  <si>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</si>
  <si>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</si>
  <si>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</si>
  <si>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</si>
  <si>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</si>
  <si>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</si>
  <si>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</si>
  <si>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</si>
  <si>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</si>
  <si>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</si>
  <si>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</si>
  <si>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</si>
  <si>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</si>
  <si>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</si>
  <si>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</si>
  <si>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</si>
  <si>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</si>
  <si>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</si>
  <si>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</si>
  <si>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</si>
  <si>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</si>
  <si>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</si>
  <si>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</si>
  <si>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</si>
  <si>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</si>
  <si>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</si>
  <si>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</si>
  <si>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</si>
  <si>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</si>
  <si>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</si>
  <si>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</si>
  <si>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</si>
  <si>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</si>
  <si>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</si>
  <si>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</si>
  <si>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</si>
  <si>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</si>
  <si>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</si>
  <si>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</si>
  <si>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</si>
  <si>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</si>
  <si>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</si>
  <si>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</si>
  <si>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</si>
  <si>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</si>
  <si>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</si>
  <si>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</si>
  <si>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</si>
  <si>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</si>
  <si>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</si>
  <si>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</si>
  <si>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</si>
  <si>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</si>
  <si>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</si>
  <si>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</si>
  <si>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</si>
  <si>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</si>
  <si>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</si>
  <si>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</si>
  <si>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</si>
  <si>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</si>
  <si>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</si>
  <si>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</si>
  <si>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</si>
  <si>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</si>
  <si>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</si>
  <si>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</si>
  <si>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</si>
  <si>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</si>
  <si>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</si>
  <si>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</si>
  <si>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</si>
  <si>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</si>
  <si>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</si>
  <si>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</si>
  <si>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</si>
  <si>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</si>
  <si>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</si>
  <si>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</si>
  <si>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</si>
  <si>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</si>
  <si>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</si>
  <si>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</si>
  <si>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</si>
  <si>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</si>
  <si>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</si>
  <si>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</si>
  <si>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</si>
  <si>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</si>
  <si>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</si>
  <si>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</si>
  <si>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</si>
  <si>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</si>
  <si>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</si>
  <si>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</si>
  <si>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</si>
  <si>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</si>
  <si>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</si>
  <si>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</si>
  <si>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</si>
  <si>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</si>
  <si>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</si>
  <si>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</si>
  <si>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</si>
  <si>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</si>
  <si>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</si>
  <si>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</si>
  <si>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</si>
  <si>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</si>
  <si>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</si>
  <si>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</si>
  <si>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</si>
  <si>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</si>
  <si>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</si>
  <si>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</si>
  <si>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</si>
  <si>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</si>
  <si>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</si>
  <si>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</si>
  <si>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</si>
  <si>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</si>
  <si>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</si>
  <si>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</si>
  <si>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</si>
  <si>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</si>
  <si>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</si>
  <si>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</si>
  <si>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</si>
  <si>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</si>
  <si>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</si>
  <si>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</si>
  <si>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</si>
  <si>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</si>
  <si>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</si>
  <si>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</si>
  <si>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</si>
  <si>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</si>
  <si>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</si>
  <si>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</si>
  <si>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</si>
  <si>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</si>
  <si>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</si>
  <si>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</si>
  <si>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</si>
  <si>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</si>
  <si>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</si>
  <si>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</si>
  <si>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</si>
  <si>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</si>
  <si>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</si>
  <si>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</si>
  <si>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</si>
  <si>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</si>
  <si>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</si>
  <si>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</si>
  <si>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</si>
  <si>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</si>
  <si>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</si>
  <si>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</si>
  <si>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</si>
  <si>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</si>
  <si>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</si>
  <si>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</si>
  <si>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</si>
  <si>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</si>
  <si>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</si>
  <si>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</si>
  <si>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</si>
  <si>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</si>
  <si>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</si>
  <si>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</si>
  <si>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</si>
  <si>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</si>
  <si>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</si>
  <si>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</si>
  <si>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</si>
  <si>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</si>
  <si>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</si>
  <si>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</si>
  <si>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</si>
  <si>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</si>
  <si>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</si>
  <si>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</si>
  <si>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</si>
  <si>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</si>
  <si>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</si>
  <si>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</si>
  <si>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</si>
  <si>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</si>
  <si>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</si>
  <si>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</si>
  <si>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</si>
  <si>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</si>
  <si>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</si>
  <si>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</si>
  <si>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</si>
  <si>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</si>
  <si>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</si>
  <si>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</si>
  <si>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</si>
  <si>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</si>
  <si>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</si>
  <si>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</si>
  <si>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</si>
  <si>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</si>
  <si>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</si>
  <si>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</si>
  <si>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</si>
  <si>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</si>
  <si>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</si>
  <si>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</si>
  <si>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</si>
  <si>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</si>
  <si>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</si>
  <si>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</si>
  <si>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</si>
  <si>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</si>
  <si>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</si>
  <si>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</si>
  <si>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</si>
  <si>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</si>
  <si>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</si>
  <si>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</si>
  <si>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</si>
  <si>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</si>
  <si>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</si>
  <si>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</si>
  <si>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</si>
  <si>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</si>
  <si>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</si>
  <si>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</si>
  <si>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</si>
  <si>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</si>
  <si>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</si>
  <si>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</si>
  <si>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</si>
  <si>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</si>
  <si>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</si>
  <si>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</si>
  <si>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</si>
  <si>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</si>
  <si>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</si>
  <si>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</si>
  <si>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</si>
  <si>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</si>
  <si>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</si>
  <si>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</si>
  <si>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</si>
  <si>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</si>
  <si>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</si>
  <si>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</si>
  <si>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</si>
  <si>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</si>
  <si>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</si>
  <si>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</si>
  <si>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</si>
  <si>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</si>
  <si>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</si>
  <si>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</si>
  <si>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</si>
  <si>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</si>
  <si>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</si>
  <si>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</si>
  <si>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</si>
  <si>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</si>
  <si>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</si>
  <si>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</si>
  <si>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</si>
  <si>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</si>
  <si>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</si>
  <si>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</si>
  <si>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</si>
  <si>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</si>
  <si>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</si>
  <si>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</si>
  <si>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</si>
  <si>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</si>
  <si>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</si>
  <si>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</si>
  <si>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</si>
  <si>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</si>
  <si>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</si>
  <si>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</si>
  <si>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</si>
  <si>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</si>
  <si>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</si>
  <si>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</si>
  <si>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</si>
  <si>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</si>
  <si>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</si>
  <si>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</si>
  <si>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</si>
  <si>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</si>
  <si>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</si>
  <si>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</si>
  <si>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</si>
  <si>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</si>
  <si>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</si>
  <si>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</si>
  <si>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</si>
  <si>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</si>
  <si>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</si>
  <si>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</si>
  <si>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</si>
  <si>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</si>
  <si>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</si>
  <si>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</si>
  <si>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</si>
  <si>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</si>
  <si>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</si>
  <si>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</si>
  <si>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</si>
  <si>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</si>
  <si>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</si>
  <si>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</si>
  <si>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</si>
  <si>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</si>
  <si>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</si>
  <si>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</si>
  <si>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</si>
  <si>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</si>
  <si>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</si>
  <si>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</si>
  <si>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</si>
  <si>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</si>
  <si>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</si>
  <si>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</si>
  <si>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</si>
  <si>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</si>
  <si>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</si>
  <si>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</si>
  <si>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</si>
  <si>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</si>
  <si>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</si>
  <si>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</si>
  <si>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</si>
  <si>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</si>
  <si>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</si>
  <si>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</si>
  <si>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</si>
  <si>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</si>
  <si>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</si>
  <si>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</si>
  <si>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</si>
  <si>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</si>
  <si>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</si>
  <si>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</si>
  <si>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</si>
  <si>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</si>
  <si>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</si>
  <si>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</si>
  <si>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</si>
  <si>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</si>
  <si>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</si>
  <si>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</si>
  <si>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</si>
  <si>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</si>
  <si>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</si>
  <si>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</si>
  <si>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</si>
  <si>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</si>
  <si>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</si>
  <si>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</si>
  <si>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</si>
  <si>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</si>
  <si>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</si>
  <si>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</si>
  <si>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</si>
  <si>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</si>
  <si>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</si>
  <si>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</si>
  <si>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</si>
  <si>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</si>
  <si>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</si>
  <si>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</si>
  <si>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</si>
  <si>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</si>
  <si>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</si>
  <si>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</si>
  <si>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</si>
  <si>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</si>
  <si>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</si>
  <si>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</si>
  <si>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</si>
  <si>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</si>
  <si>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</si>
  <si>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</si>
  <si>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</si>
  <si>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</si>
  <si>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</si>
  <si>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</si>
  <si>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</si>
  <si>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</si>
  <si>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</si>
  <si>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</si>
  <si>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</si>
  <si>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</si>
  <si>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</si>
  <si>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</si>
  <si>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</si>
  <si>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</si>
  <si>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</si>
  <si>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</si>
  <si>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</si>
  <si>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</si>
  <si>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</si>
  <si>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</si>
  <si>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</si>
  <si>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</si>
  <si>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</si>
  <si>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</si>
  <si>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</si>
  <si>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</si>
  <si>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</si>
  <si>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</si>
  <si>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</si>
  <si>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</si>
  <si>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</si>
  <si>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</si>
  <si>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</si>
  <si>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</si>
  <si>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</si>
  <si>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</si>
  <si>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</si>
  <si>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</si>
  <si>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</si>
  <si>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</si>
  <si>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</si>
  <si>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</si>
  <si>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</si>
  <si>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</si>
  <si>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</si>
  <si>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</si>
  <si>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</si>
  <si>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</si>
  <si>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</si>
  <si>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</si>
  <si>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</si>
  <si>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</si>
  <si>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</si>
  <si>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</si>
  <si>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</si>
  <si>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</si>
  <si>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</si>
  <si>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</si>
  <si>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</si>
  <si>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</si>
  <si>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</si>
  <si>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</si>
  <si>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</si>
  <si>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</si>
  <si>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</si>
  <si>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</si>
  <si>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</si>
  <si>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</si>
  <si>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</si>
  <si>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</si>
  <si>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</si>
  <si>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</si>
  <si>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</si>
  <si>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</si>
  <si>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</si>
  <si>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</si>
  <si>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</si>
  <si>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</si>
  <si>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</si>
  <si>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</si>
  <si>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</si>
  <si>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</si>
  <si>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</si>
  <si>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</si>
  <si>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</si>
  <si>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</si>
  <si>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</si>
  <si>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</si>
  <si>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</si>
  <si>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</si>
  <si>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</si>
  <si>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</si>
  <si>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</si>
  <si>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</si>
  <si>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</si>
  <si>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</si>
  <si>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</si>
  <si>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</si>
  <si>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</si>
  <si>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</si>
  <si>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</si>
  <si>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</si>
  <si>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</si>
  <si>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</si>
  <si>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</si>
  <si>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</si>
  <si>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</si>
  <si>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</si>
  <si>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</si>
  <si>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</si>
  <si>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</si>
  <si>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</si>
  <si>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</si>
  <si>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</si>
  <si>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</si>
  <si>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</si>
  <si>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</si>
  <si>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</si>
  <si>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</si>
  <si>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</si>
  <si>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</si>
  <si>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</si>
  <si>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</si>
  <si>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</si>
  <si>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</si>
  <si>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</si>
  <si>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</si>
  <si>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</si>
  <si>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</si>
  <si>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</si>
  <si>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</si>
  <si>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</si>
  <si>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</si>
  <si>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</si>
  <si>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</si>
  <si>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</si>
  <si>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</si>
  <si>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</si>
  <si>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</si>
  <si>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</si>
  <si>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</si>
  <si>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</si>
  <si>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</si>
  <si>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</si>
  <si>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</si>
  <si>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</si>
  <si>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</si>
  <si>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</si>
  <si>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</si>
  <si>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</si>
  <si>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</si>
  <si>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</si>
  <si>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</si>
  <si>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</si>
  <si>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</si>
  <si>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</si>
  <si>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</si>
  <si>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</si>
  <si>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</si>
  <si>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</si>
  <si>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</si>
  <si>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</si>
  <si>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</si>
  <si>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</si>
  <si>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</si>
  <si>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</si>
  <si>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</si>
  <si>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</si>
  <si>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</si>
  <si>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</si>
  <si>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</si>
  <si>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</si>
  <si>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</si>
  <si>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</si>
  <si>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</si>
  <si>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</si>
  <si>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</si>
  <si>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</si>
  <si>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</si>
  <si>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</si>
  <si>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</si>
  <si>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</si>
  <si>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</si>
  <si>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</si>
  <si>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</si>
  <si>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</si>
  <si>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</si>
  <si>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</si>
  <si>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</si>
  <si>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</si>
  <si>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</si>
  <si>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</si>
  <si>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</si>
  <si>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</si>
  <si>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</si>
  <si>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</si>
  <si>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</si>
  <si>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</si>
  <si>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</si>
  <si>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</si>
  <si>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</si>
  <si>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</si>
  <si>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</si>
  <si>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</si>
  <si>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</si>
  <si>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</si>
  <si>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</si>
  <si>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</si>
  <si>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</si>
  <si>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</si>
  <si>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</si>
  <si>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</si>
  <si>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</si>
  <si>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</si>
  <si>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</si>
  <si>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</si>
  <si>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</si>
  <si>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</si>
  <si>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</si>
  <si>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</si>
  <si>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</si>
  <si>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</si>
  <si>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</si>
  <si>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</si>
  <si>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</si>
  <si>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</si>
  <si>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</si>
  <si>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</si>
  <si>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</si>
  <si>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</si>
  <si>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</si>
  <si>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</si>
  <si>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</si>
  <si>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</si>
  <si>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</si>
  <si>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</si>
  <si>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</si>
  <si>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</si>
  <si>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</si>
  <si>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</si>
  <si>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</si>
  <si>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</si>
  <si>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</si>
  <si>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</si>
  <si>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</si>
  <si>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</si>
  <si>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</si>
  <si>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</si>
  <si>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</si>
  <si>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</si>
  <si>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</si>
  <si>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</si>
  <si>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</si>
  <si>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</si>
  <si>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</si>
  <si>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</si>
  <si>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</si>
  <si>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</si>
  <si>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</si>
  <si>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</si>
  <si>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</si>
  <si>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</si>
  <si>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</si>
  <si>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</si>
  <si>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</si>
  <si>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</si>
  <si>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</si>
  <si>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</si>
  <si>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</si>
  <si>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</si>
  <si>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</si>
  <si>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</si>
  <si>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</si>
  <si>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</si>
  <si>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</si>
  <si>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</si>
  <si>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</si>
  <si>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</si>
  <si>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</si>
  <si>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</si>
  <si>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</si>
  <si>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</si>
  <si>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</si>
  <si>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</si>
  <si>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</si>
  <si>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</si>
  <si>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</si>
  <si>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</si>
  <si>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</si>
  <si>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</si>
  <si>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</si>
  <si>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</si>
  <si>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</si>
  <si>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</si>
  <si>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</si>
  <si>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</si>
  <si>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</si>
  <si>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</si>
  <si>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</si>
  <si>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</si>
  <si>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</si>
  <si>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</si>
  <si>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</si>
  <si>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</si>
  <si>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</si>
  <si>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</si>
  <si>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</si>
  <si>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</si>
  <si>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</si>
  <si>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</si>
  <si>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</si>
  <si>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</si>
  <si>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</si>
  <si>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</si>
  <si>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</si>
  <si>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</si>
  <si>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</si>
  <si>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</si>
  <si>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</si>
  <si>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</si>
  <si>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</si>
  <si>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</si>
  <si>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</si>
  <si>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</si>
  <si>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</si>
  <si>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</si>
  <si>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</si>
  <si>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</si>
  <si>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</si>
  <si>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</si>
  <si>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</si>
  <si>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</si>
  <si>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</si>
  <si>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</si>
  <si>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</si>
  <si>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</si>
  <si>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</si>
  <si>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</si>
  <si>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</si>
  <si>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</si>
  <si>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</si>
  <si>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</si>
  <si>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</si>
  <si>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</si>
  <si>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</si>
  <si>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</si>
  <si>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</si>
  <si>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</si>
  <si>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</si>
  <si>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</si>
  <si>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</si>
  <si>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</si>
  <si>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</si>
  <si>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</si>
  <si>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</si>
  <si>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</si>
  <si>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</si>
  <si>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</si>
  <si>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</si>
  <si>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</si>
  <si>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</si>
  <si>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</si>
  <si>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</si>
  <si>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</si>
  <si>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</si>
  <si>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</si>
  <si>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</si>
  <si>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</si>
  <si>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</si>
  <si>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</si>
  <si>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</si>
  <si>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</si>
  <si>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</si>
  <si>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</si>
  <si>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</si>
  <si>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</si>
  <si>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</si>
  <si>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</si>
  <si>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</si>
  <si>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</si>
  <si>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</si>
  <si>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</si>
  <si>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</si>
  <si>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</si>
  <si>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</si>
  <si>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</si>
  <si>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</si>
  <si>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</si>
  <si>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</si>
  <si>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</si>
  <si>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</si>
  <si>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</si>
  <si>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</si>
  <si>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</si>
  <si>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</si>
  <si>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</si>
  <si>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</si>
  <si>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</si>
  <si>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</si>
  <si>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</si>
  <si>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</si>
  <si>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</si>
  <si>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</si>
  <si>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</si>
  <si>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</si>
  <si>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</si>
  <si>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</si>
  <si>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</si>
  <si>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</si>
  <si>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</si>
  <si>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</si>
  <si>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</si>
  <si>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</si>
  <si>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</si>
  <si>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</si>
  <si>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</si>
  <si>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</si>
  <si>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</si>
  <si>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</si>
  <si>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</si>
  <si>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</si>
  <si>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</si>
  <si>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</si>
  <si>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</si>
  <si>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</si>
  <si>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</si>
  <si>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</si>
  <si>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</si>
  <si>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</si>
  <si>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</si>
  <si>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</si>
  <si>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</si>
  <si>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</si>
  <si>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</si>
  <si>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</si>
  <si>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</si>
  <si>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</si>
  <si>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</si>
  <si>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</si>
  <si>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</si>
  <si>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</si>
  <si>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</si>
  <si>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</si>
  <si>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</si>
  <si>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</si>
  <si>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</si>
  <si>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</si>
  <si>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</si>
  <si>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</si>
  <si>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</si>
  <si>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</si>
  <si>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</si>
  <si>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</si>
  <si>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</si>
  <si>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</si>
  <si>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</si>
  <si>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</si>
  <si>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</si>
  <si>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</si>
  <si>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</si>
  <si>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</si>
  <si>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</si>
  <si>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</si>
  <si>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</si>
  <si>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</si>
  <si>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</si>
  <si>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</si>
  <si>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</si>
  <si>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</si>
  <si>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</si>
  <si>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</si>
  <si>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</si>
  <si>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</si>
  <si>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</si>
  <si>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</si>
  <si>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</si>
  <si>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</si>
  <si>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</si>
  <si>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</si>
  <si>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</si>
  <si>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</si>
  <si>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</si>
  <si>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</si>
  <si>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</si>
  <si>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</si>
  <si>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</si>
  <si>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</si>
  <si>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</si>
  <si>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</si>
  <si>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</si>
  <si>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</si>
  <si>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</si>
  <si>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</si>
  <si>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</si>
  <si>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</si>
  <si>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</si>
  <si>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</si>
  <si>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</si>
  <si>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</si>
  <si>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</si>
  <si>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</si>
  <si>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</si>
  <si>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</si>
  <si>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</si>
  <si>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</si>
  <si>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</si>
  <si>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</si>
  <si>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</si>
  <si>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</si>
  <si>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</si>
  <si>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</si>
  <si>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</si>
  <si>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</si>
  <si>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</si>
  <si>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</si>
  <si>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</si>
  <si>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</si>
  <si>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</si>
  <si>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</si>
  <si>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</si>
  <si>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</si>
  <si>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</si>
  <si>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</si>
  <si>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</si>
  <si>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</si>
  <si>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</si>
  <si>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</si>
  <si>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</si>
  <si>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</si>
  <si>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</si>
  <si>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</si>
  <si>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</si>
  <si>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</si>
  <si>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</si>
  <si>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</si>
  <si>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</si>
  <si>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</si>
  <si>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</si>
  <si>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</si>
  <si>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</si>
  <si>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</si>
  <si>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</si>
  <si>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</si>
  <si>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</si>
  <si>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</si>
  <si>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</si>
  <si>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</si>
  <si>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</si>
  <si>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</si>
  <si>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</si>
  <si>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</si>
  <si>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</si>
  <si>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</si>
  <si>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</si>
  <si>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</si>
  <si>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</si>
  <si>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</si>
  <si>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</si>
  <si>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</si>
  <si>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</si>
  <si>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</si>
  <si>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</si>
  <si>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</si>
  <si>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</si>
  <si>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</si>
  <si>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</si>
  <si>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</si>
  <si>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</si>
  <si>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</si>
  <si>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</si>
  <si>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</si>
  <si>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</si>
  <si>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</si>
  <si>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</si>
  <si>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</si>
  <si>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</si>
  <si>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</si>
  <si>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</si>
  <si>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</si>
  <si>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</si>
  <si>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</si>
  <si>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</si>
  <si>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</si>
  <si>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</si>
  <si>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</si>
  <si>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</si>
  <si>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</si>
  <si>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</si>
  <si>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</si>
  <si>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</si>
  <si>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</si>
  <si>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</si>
  <si>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</si>
  <si>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</si>
  <si>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</si>
  <si>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</si>
  <si>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</si>
  <si>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</si>
  <si>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</si>
  <si>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</si>
  <si>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</si>
  <si>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</si>
  <si>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</si>
  <si>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</si>
  <si>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</si>
  <si>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</si>
  <si>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</si>
  <si>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</si>
  <si>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</si>
  <si>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</si>
  <si>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</si>
  <si>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</si>
  <si>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</si>
  <si>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</si>
  <si>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</si>
  <si>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</si>
  <si>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</si>
  <si>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</si>
  <si>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</si>
  <si>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</si>
  <si>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</si>
  <si>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</si>
  <si>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</si>
  <si>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</si>
  <si>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</si>
  <si>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</si>
  <si>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</si>
  <si>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</si>
  <si>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</si>
  <si>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</si>
  <si>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</si>
  <si>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</si>
  <si>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</si>
  <si>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</si>
  <si>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</si>
  <si>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</si>
  <si>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</si>
  <si>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</si>
  <si>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</si>
  <si>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</si>
  <si>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</si>
  <si>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</si>
  <si>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</si>
  <si>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</si>
  <si>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</si>
  <si>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</si>
  <si>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</si>
  <si>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</si>
  <si>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</si>
  <si>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</si>
  <si>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</si>
  <si>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</si>
  <si>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</si>
  <si>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</si>
  <si>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</si>
  <si>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</si>
  <si>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</si>
  <si>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</si>
  <si>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</si>
  <si>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</si>
  <si>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</si>
  <si>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</si>
  <si>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</si>
  <si>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</si>
  <si>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</si>
  <si>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</si>
  <si>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</si>
  <si>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</si>
  <si>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</si>
  <si>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</si>
  <si>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</si>
  <si>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</si>
  <si>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</si>
  <si>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</si>
  <si>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</si>
  <si>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</si>
  <si>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</si>
  <si>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</si>
  <si>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</si>
  <si>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</si>
  <si>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</si>
  <si>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</si>
  <si>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</si>
  <si>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</si>
  <si>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</si>
  <si>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</si>
  <si>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</si>
  <si>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</si>
  <si>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</si>
  <si>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</si>
  <si>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</si>
  <si>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</si>
  <si>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</si>
  <si>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</si>
  <si>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</si>
  <si>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</si>
  <si>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</si>
  <si>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</si>
  <si>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</si>
  <si>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</si>
  <si>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</si>
  <si>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</si>
  <si>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</si>
  <si>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</si>
  <si>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</si>
  <si>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</si>
  <si>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</si>
  <si>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</si>
  <si>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</si>
  <si>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</si>
  <si>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</si>
  <si>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</si>
  <si>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</si>
  <si>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</si>
  <si>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</si>
  <si>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</si>
  <si>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</si>
  <si>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</si>
  <si>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</si>
  <si>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</si>
  <si>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</si>
  <si>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</si>
  <si>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</si>
  <si>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</si>
  <si>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</si>
  <si>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</si>
  <si>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</si>
  <si>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</si>
  <si>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</si>
  <si>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</si>
  <si>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</si>
  <si>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</si>
  <si>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</si>
  <si>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</si>
  <si>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</si>
  <si>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</si>
  <si>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</si>
  <si>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</si>
  <si>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</si>
  <si>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</si>
  <si>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</si>
  <si>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</si>
  <si>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</si>
  <si>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</si>
  <si>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</si>
  <si>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</si>
  <si>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</si>
  <si>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</si>
  <si>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</si>
  <si>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</si>
  <si>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</si>
  <si>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</si>
  <si>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</si>
  <si>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</si>
  <si>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</si>
  <si>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</si>
  <si>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</si>
  <si>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</si>
  <si>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</si>
  <si>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</si>
  <si>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</si>
  <si>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</si>
  <si>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</si>
  <si>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</si>
  <si>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</si>
  <si>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</si>
  <si>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</si>
  <si>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</si>
  <si>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</si>
  <si>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</si>
  <si>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</si>
  <si>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</si>
  <si>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</si>
  <si>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</si>
  <si>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</si>
  <si>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</si>
  <si>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</si>
  <si>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</si>
  <si>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</si>
  <si>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</si>
  <si>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</si>
  <si>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</si>
  <si>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</si>
  <si>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</si>
  <si>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</si>
  <si>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</si>
  <si>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</si>
  <si>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</si>
  <si>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</si>
  <si>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</si>
  <si>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</si>
  <si>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</si>
  <si>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</si>
  <si>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</si>
  <si>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</si>
  <si>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</si>
  <si>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</si>
  <si>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</si>
  <si>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</si>
  <si>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</si>
  <si>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</si>
  <si>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</si>
  <si>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</si>
  <si>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</si>
  <si>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</si>
  <si>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</si>
  <si>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</si>
  <si>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</si>
  <si>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</si>
  <si>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</si>
  <si>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</si>
  <si>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</si>
  <si>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</si>
  <si>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</si>
  <si>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</si>
  <si>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</si>
  <si>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</si>
  <si>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</si>
  <si>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</si>
  <si>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</si>
  <si>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</si>
  <si>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</si>
  <si>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</si>
  <si>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</si>
  <si>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</si>
  <si>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</si>
  <si>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</si>
  <si>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</si>
  <si>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</si>
  <si>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</si>
  <si>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</si>
  <si>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</si>
  <si>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</si>
  <si>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</si>
  <si>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</si>
  <si>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</si>
  <si>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</si>
  <si>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</si>
  <si>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</si>
  <si>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</si>
  <si>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</si>
  <si>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</si>
  <si>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</si>
  <si>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</si>
  <si>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</si>
  <si>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</si>
  <si>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</si>
  <si>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</si>
  <si>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</si>
  <si>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</si>
  <si>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</si>
  <si>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</si>
  <si>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</si>
  <si>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</si>
  <si>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</si>
  <si>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</si>
  <si>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</si>
  <si>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</si>
  <si>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</si>
  <si>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</si>
  <si>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</si>
  <si>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</si>
  <si>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</si>
  <si>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</si>
  <si>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</si>
  <si>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</si>
  <si>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</si>
  <si>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</si>
  <si>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</si>
  <si>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</si>
  <si>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</si>
  <si>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</si>
  <si>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</si>
  <si>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</si>
  <si>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</si>
  <si>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</si>
  <si>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</si>
  <si>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</si>
  <si>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</si>
  <si>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</si>
  <si>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</si>
  <si>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</si>
  <si>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</si>
  <si>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</si>
  <si>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</si>
  <si>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</si>
  <si>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</si>
  <si>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</si>
  <si>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</si>
  <si>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</si>
  <si>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</si>
  <si>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</si>
  <si>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</si>
  <si>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</si>
  <si>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</si>
  <si>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</si>
  <si>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</si>
  <si>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</si>
  <si>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</si>
  <si>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</si>
  <si>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</si>
  <si>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</si>
  <si>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</si>
  <si>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</si>
  <si>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</si>
  <si>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</si>
  <si>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</si>
  <si>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</si>
  <si>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</si>
  <si>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</si>
  <si>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</si>
  <si>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</si>
  <si>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</si>
  <si>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</si>
  <si>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</si>
  <si>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</si>
  <si>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</si>
  <si>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</si>
  <si>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</si>
  <si>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</si>
  <si>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</si>
  <si>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</si>
  <si>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</si>
  <si>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</si>
  <si>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</si>
  <si>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</si>
  <si>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</si>
  <si>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</si>
  <si>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</si>
  <si>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</si>
  <si>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</si>
  <si>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</si>
  <si>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</si>
  <si>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</si>
  <si>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</si>
  <si>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</si>
  <si>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</si>
  <si>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</si>
  <si>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</si>
  <si>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</si>
  <si>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</si>
  <si>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</si>
  <si>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</si>
  <si>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</si>
  <si>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</si>
  <si>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</si>
  <si>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</si>
  <si>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</si>
  <si>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</si>
  <si>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</si>
  <si>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</si>
  <si>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</si>
  <si>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</si>
  <si>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</si>
  <si>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</si>
  <si>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</si>
  <si>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</si>
  <si>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</si>
  <si>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</si>
  <si>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</si>
  <si>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</si>
  <si>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</si>
  <si>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</si>
  <si>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</si>
  <si>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</si>
  <si>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</si>
  <si>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</si>
  <si>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</si>
  <si>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</si>
  <si>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</si>
  <si>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</si>
  <si>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</si>
  <si>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</si>
  <si>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</si>
  <si>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</si>
  <si>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</si>
  <si>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</si>
  <si>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</si>
  <si>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</si>
  <si>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</si>
  <si>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</si>
  <si>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</si>
  <si>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</si>
  <si>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</si>
  <si>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</si>
  <si>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</si>
  <si>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</si>
  <si>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</si>
  <si>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</si>
  <si>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</si>
  <si>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</si>
  <si>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</si>
  <si>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</si>
  <si>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</si>
  <si>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</si>
  <si>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</si>
  <si>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</si>
  <si>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</si>
  <si>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</si>
  <si>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</si>
  <si>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</si>
  <si>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</si>
  <si>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</si>
  <si>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</si>
  <si>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</si>
  <si>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</si>
  <si>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</si>
  <si>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</si>
  <si>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</si>
  <si>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</si>
  <si>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</si>
  <si>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</si>
  <si>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</si>
  <si>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</si>
  <si>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</si>
  <si>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</si>
  <si>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</si>
  <si>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</si>
  <si>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</si>
  <si>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</si>
  <si>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</si>
  <si>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</si>
  <si>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</si>
  <si>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</si>
  <si>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</si>
  <si>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</si>
  <si>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</si>
  <si>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</si>
  <si>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</si>
  <si>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</si>
  <si>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</si>
  <si>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</si>
  <si>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</si>
  <si>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</si>
  <si>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</si>
  <si>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</si>
  <si>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</si>
  <si>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</si>
  <si>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</si>
  <si>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</si>
  <si>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</si>
  <si>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</si>
  <si>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</si>
  <si>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</si>
  <si>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</si>
  <si>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</si>
  <si>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</si>
  <si>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</si>
  <si>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</si>
  <si>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</si>
  <si>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</si>
  <si>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</si>
  <si>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</si>
  <si>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</si>
  <si>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</si>
  <si>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</si>
  <si>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</si>
  <si>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</si>
  <si>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</si>
  <si>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</si>
  <si>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</si>
  <si>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</si>
  <si>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</si>
  <si>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</si>
  <si>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</si>
  <si>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</si>
  <si>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</si>
  <si>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</si>
  <si>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</si>
  <si>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</si>
  <si>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</si>
  <si>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</si>
  <si>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</si>
  <si>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</si>
  <si>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</si>
  <si>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</si>
  <si>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</si>
  <si>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</si>
  <si>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</si>
  <si>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</si>
  <si>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</si>
  <si>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</si>
  <si>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</si>
  <si>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</si>
  <si>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</si>
  <si>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</si>
  <si>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</si>
  <si>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</si>
  <si>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</si>
  <si>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</si>
  <si>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</si>
  <si>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</si>
  <si>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</si>
  <si>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</si>
  <si>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</si>
  <si>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</si>
  <si>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</si>
  <si>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</si>
  <si>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</si>
  <si>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</si>
  <si>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</si>
  <si>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</si>
  <si>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</si>
  <si>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</si>
  <si>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</si>
  <si>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</si>
  <si>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</si>
  <si>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</si>
  <si>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</si>
  <si>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</si>
  <si>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</si>
  <si>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</si>
  <si>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</si>
  <si>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</si>
  <si>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</si>
  <si>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</si>
  <si>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</si>
  <si>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</si>
  <si>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</si>
  <si>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</si>
  <si>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</si>
  <si>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</si>
  <si>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</si>
  <si>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</si>
  <si>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</si>
  <si>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</si>
  <si>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</si>
  <si>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</si>
  <si>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</si>
  <si>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</si>
  <si>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</si>
  <si>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</si>
  <si>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</si>
  <si>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</si>
  <si>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</si>
  <si>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</si>
  <si>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</si>
  <si>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</si>
  <si>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</si>
  <si>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</si>
  <si>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</si>
  <si>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</si>
  <si>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</si>
  <si>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</si>
  <si>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</si>
  <si>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</si>
  <si>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</si>
  <si>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</si>
  <si>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</si>
  <si>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</si>
  <si>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</si>
  <si>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</si>
  <si>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</si>
  <si>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</si>
  <si>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</si>
  <si>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</si>
  <si>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</si>
  <si>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</si>
  <si>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</si>
  <si>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</si>
  <si>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</si>
  <si>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</si>
  <si>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</si>
  <si>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</si>
  <si>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</si>
  <si>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</si>
  <si>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</si>
  <si>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</si>
  <si>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</si>
  <si>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</si>
  <si>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</si>
  <si>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</si>
  <si>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</si>
  <si>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</si>
  <si>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</si>
  <si>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</si>
  <si>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</si>
  <si>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</si>
  <si>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</si>
  <si>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</si>
  <si>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</si>
  <si>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</si>
  <si>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</si>
  <si>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</si>
  <si>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</si>
  <si>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</si>
  <si>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</si>
  <si>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</si>
  <si>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</si>
  <si>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</si>
  <si>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</si>
  <si>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</si>
  <si>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</si>
  <si>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</si>
  <si>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</si>
  <si>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</si>
  <si>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</si>
  <si>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</si>
  <si>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</si>
  <si>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</si>
  <si>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</si>
  <si>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</si>
  <si>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</si>
  <si>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</si>
  <si>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</si>
  <si>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</si>
  <si>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</si>
  <si>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</si>
  <si>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</si>
  <si>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</si>
  <si>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</si>
  <si>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</si>
  <si>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</si>
  <si>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</si>
  <si>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</si>
  <si>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</si>
  <si>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</si>
  <si>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</si>
  <si>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</si>
  <si>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</si>
  <si>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</si>
  <si>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</si>
  <si>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</si>
  <si>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</si>
  <si>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</si>
  <si>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</si>
  <si>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</si>
  <si>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</si>
  <si>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</si>
  <si>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</si>
  <si>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</si>
  <si>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</si>
  <si>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</si>
  <si>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</si>
  <si>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</si>
  <si>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</si>
  <si>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</si>
  <si>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</si>
  <si>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</si>
  <si>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</si>
  <si>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</si>
  <si>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</si>
  <si>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</si>
  <si>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</si>
  <si>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</si>
  <si>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</si>
  <si>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</si>
  <si>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</si>
  <si>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</si>
  <si>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</si>
  <si>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</si>
  <si>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</si>
  <si>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</si>
  <si>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</si>
  <si>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</si>
  <si>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</si>
  <si>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</si>
  <si>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</si>
  <si>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</si>
  <si>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</si>
  <si>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</si>
  <si>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</si>
  <si>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</si>
  <si>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</si>
  <si>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</si>
  <si>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</si>
  <si>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</si>
  <si>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</si>
  <si>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</si>
  <si>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</si>
  <si>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</si>
  <si>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</si>
  <si>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</si>
  <si>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</si>
  <si>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</si>
  <si>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</si>
  <si>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</si>
  <si>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</si>
  <si>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</si>
  <si>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</si>
  <si>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</si>
  <si>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</si>
  <si>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</si>
  <si>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</si>
  <si>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</si>
  <si>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</si>
  <si>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</si>
  <si>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</si>
  <si>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</si>
  <si>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</si>
  <si>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</si>
  <si>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</si>
  <si>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</si>
  <si>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</si>
  <si>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</si>
  <si>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</si>
  <si>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</si>
  <si>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</si>
  <si>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</si>
  <si>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</si>
  <si>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</si>
  <si>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</si>
  <si>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</si>
  <si>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</si>
  <si>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</si>
  <si>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</si>
  <si>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</si>
  <si>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</si>
  <si>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</si>
  <si>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</si>
  <si>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</si>
  <si>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</si>
  <si>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</si>
  <si>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</si>
  <si>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</si>
  <si>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</si>
  <si>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</si>
  <si>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</si>
  <si>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</si>
  <si>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</si>
  <si>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</si>
  <si>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</si>
  <si>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</si>
  <si>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</si>
  <si>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</si>
  <si>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</si>
  <si>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</si>
  <si>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</si>
  <si>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</si>
  <si>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</si>
  <si>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</si>
  <si>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</si>
  <si>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</si>
  <si>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</si>
  <si>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</si>
  <si>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</si>
  <si>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</si>
  <si>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</si>
  <si>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</si>
  <si>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</si>
  <si>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</si>
  <si>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</si>
  <si>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</si>
  <si>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</si>
  <si>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</si>
  <si>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</si>
  <si>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</si>
  <si>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</si>
  <si>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</si>
  <si>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</si>
  <si>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</si>
  <si>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</si>
  <si>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</si>
  <si>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</si>
  <si>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</si>
  <si>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</si>
  <si>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</si>
  <si>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</si>
  <si>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</si>
  <si>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</si>
  <si>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</si>
  <si>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</si>
  <si>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</si>
  <si>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</si>
  <si>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</si>
  <si>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</si>
  <si>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</si>
  <si>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</si>
  <si>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</si>
  <si>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</si>
  <si>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</si>
  <si>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</si>
  <si>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</si>
  <si>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</si>
  <si>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</si>
  <si>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</si>
  <si>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</si>
  <si>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</si>
  <si>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</si>
  <si>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</si>
  <si>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</si>
  <si>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</si>
  <si>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</si>
  <si>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</si>
  <si>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</si>
  <si>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</si>
  <si>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</si>
  <si>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</si>
  <si>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</si>
  <si>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</si>
  <si>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</si>
  <si>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</si>
  <si>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</si>
  <si>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</si>
  <si>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</si>
  <si>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</si>
  <si>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</si>
  <si>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</si>
  <si>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</si>
  <si>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</si>
  <si>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</si>
  <si>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</si>
  <si>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</si>
  <si>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</si>
  <si>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</si>
  <si>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</si>
  <si>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</si>
  <si>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</si>
  <si>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</si>
  <si>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</si>
  <si>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</si>
  <si>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</si>
  <si>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</si>
  <si>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</si>
  <si>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</si>
  <si>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</si>
  <si>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</si>
  <si>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</si>
  <si>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</si>
  <si>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</si>
  <si>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</si>
  <si>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</si>
  <si>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</si>
  <si>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</si>
  <si>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</si>
  <si>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</si>
  <si>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</si>
  <si>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</si>
  <si>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</si>
  <si>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</si>
  <si>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</si>
  <si>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</si>
  <si>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</si>
  <si>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</si>
  <si>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</si>
  <si>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</si>
  <si>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</si>
  <si>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</si>
  <si>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</si>
  <si>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</si>
  <si>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</si>
  <si>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</si>
  <si>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</si>
  <si>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</si>
  <si>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</si>
  <si>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</si>
  <si>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</si>
  <si>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</si>
  <si>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</si>
  <si>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</si>
  <si>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</si>
  <si>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</si>
  <si>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</si>
  <si>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</si>
  <si>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</si>
  <si>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</si>
  <si>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</si>
  <si>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</si>
  <si>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</si>
  <si>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</si>
  <si>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</si>
  <si>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</si>
  <si>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</si>
  <si>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</si>
  <si>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</si>
  <si>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</si>
  <si>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</si>
  <si>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</si>
  <si>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</si>
  <si>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</si>
  <si>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</si>
  <si>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</si>
  <si>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</si>
  <si>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</si>
  <si>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</si>
  <si>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</si>
  <si>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</si>
  <si>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</si>
  <si>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</si>
  <si>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</si>
  <si>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</si>
  <si>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</si>
  <si>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</si>
  <si>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</si>
  <si>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</si>
  <si>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</si>
  <si>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</si>
  <si>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</si>
  <si>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</si>
  <si>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</si>
  <si>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</si>
  <si>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</si>
  <si>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</si>
  <si>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</si>
  <si>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</si>
  <si>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</si>
  <si>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</si>
  <si>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</si>
  <si>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</si>
  <si>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</si>
  <si>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</si>
  <si>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</si>
  <si>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</si>
  <si>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</si>
  <si>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</si>
  <si>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</si>
  <si>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</si>
  <si>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</si>
  <si>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</si>
  <si>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</si>
  <si>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</si>
  <si>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</si>
  <si>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</si>
  <si>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</si>
  <si>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</si>
  <si>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</si>
  <si>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</si>
  <si>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</si>
  <si>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</si>
  <si>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</si>
  <si>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</si>
  <si>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</si>
  <si>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</si>
  <si>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</si>
  <si>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</si>
  <si>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</si>
  <si>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</si>
  <si>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</si>
  <si>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</si>
  <si>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</si>
  <si>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</si>
  <si>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</si>
  <si>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</si>
  <si>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</si>
  <si>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</si>
  <si>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</si>
  <si>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</si>
  <si>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</si>
  <si>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</si>
  <si>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</si>
  <si>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</si>
  <si>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</si>
  <si>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</si>
  <si>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</si>
  <si>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</si>
  <si>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</si>
  <si>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</si>
  <si>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</si>
  <si>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</si>
  <si>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</si>
  <si>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</si>
  <si>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</si>
  <si>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</si>
  <si>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</si>
  <si>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</si>
  <si>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</si>
  <si>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</si>
  <si>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</si>
  <si>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</si>
  <si>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</si>
  <si>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</si>
  <si>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</si>
  <si>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</si>
  <si>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</si>
  <si>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</si>
  <si>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</si>
  <si>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</si>
  <si>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</si>
  <si>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</si>
  <si>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</si>
  <si>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</si>
  <si>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</si>
  <si>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</si>
  <si>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</si>
  <si>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</si>
  <si>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</si>
  <si>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</si>
  <si>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</si>
  <si>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</si>
  <si>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</si>
  <si>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</si>
  <si>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</si>
  <si>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</si>
  <si>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</si>
  <si>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</si>
  <si>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</si>
  <si>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</si>
  <si>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</si>
  <si>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</si>
  <si>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</si>
  <si>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</si>
  <si>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</si>
  <si>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</si>
  <si>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</si>
  <si>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</si>
  <si>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</si>
  <si>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</si>
  <si>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</si>
  <si>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</si>
  <si>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</si>
  <si>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</si>
  <si>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</si>
  <si>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</si>
  <si>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</si>
  <si>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</si>
  <si>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</si>
  <si>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</si>
  <si>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</si>
  <si>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</si>
  <si>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</si>
  <si>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</si>
  <si>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</si>
  <si>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</si>
  <si>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</si>
  <si>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</si>
  <si>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</si>
  <si>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</si>
  <si>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</si>
  <si>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</si>
  <si>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</si>
  <si>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</si>
  <si>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</si>
  <si>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</si>
  <si>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</si>
  <si>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</si>
  <si>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</si>
  <si>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</si>
  <si>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</si>
  <si>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</si>
  <si>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</si>
  <si>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</si>
  <si>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</si>
  <si>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</si>
  <si>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</si>
  <si>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</si>
  <si>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</si>
  <si>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</si>
  <si>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</si>
  <si>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</si>
  <si>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</si>
  <si>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</si>
  <si>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</si>
  <si>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</si>
  <si>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</si>
  <si>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</si>
  <si>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</si>
  <si>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</si>
  <si>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</si>
  <si>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</si>
  <si>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</si>
  <si>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</si>
  <si>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</si>
  <si>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</si>
  <si>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</si>
  <si>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</si>
  <si>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</si>
  <si>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</si>
  <si>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</si>
  <si>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</si>
  <si>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</si>
  <si>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</si>
  <si>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</si>
  <si>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</si>
  <si>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</si>
  <si>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</si>
  <si>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</si>
  <si>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</si>
  <si>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</si>
  <si>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</si>
  <si>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</si>
  <si>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</si>
  <si>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</si>
  <si>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</si>
  <si>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</si>
  <si>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</si>
  <si>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</si>
  <si>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</si>
  <si>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</si>
  <si>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</si>
  <si>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</si>
  <si>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</si>
  <si>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</si>
  <si>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</si>
  <si>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</si>
  <si>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</si>
  <si>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</si>
  <si>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</si>
  <si>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</si>
  <si>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</si>
  <si>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</si>
  <si>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</si>
  <si>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</si>
  <si>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</si>
  <si>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</si>
  <si>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</si>
  <si>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</si>
  <si>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</si>
  <si>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</si>
  <si>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</si>
  <si>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</si>
  <si>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</si>
  <si>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</si>
  <si>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</si>
  <si>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</si>
  <si>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</si>
  <si>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</si>
  <si>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</si>
  <si>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</si>
  <si>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</si>
  <si>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</si>
  <si>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</si>
  <si>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</si>
  <si>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</si>
  <si>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</si>
  <si>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</si>
  <si>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</si>
  <si>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</si>
  <si>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</si>
  <si>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</si>
  <si>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</si>
  <si>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</si>
  <si>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</si>
  <si>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</si>
  <si>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</si>
  <si>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</si>
  <si>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</si>
  <si>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</si>
  <si>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</si>
  <si>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</si>
  <si>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</si>
  <si>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</si>
  <si>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</si>
  <si>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</si>
  <si>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</si>
  <si>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</si>
  <si>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</si>
  <si>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</si>
  <si>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</si>
  <si>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</si>
  <si>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</si>
  <si>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</si>
  <si>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</si>
  <si>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</si>
  <si>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</si>
  <si>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</si>
  <si>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</si>
  <si>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</si>
  <si>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</si>
  <si>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</si>
  <si>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</si>
  <si>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</si>
  <si>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</si>
  <si>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</si>
  <si>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</si>
  <si>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</si>
  <si>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</si>
  <si>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</si>
  <si>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</si>
  <si>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</si>
  <si>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</si>
  <si>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</si>
  <si>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</si>
  <si>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</si>
  <si>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</si>
  <si>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</si>
  <si>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</si>
  <si>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</si>
  <si>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</si>
  <si>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</si>
  <si>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</si>
  <si>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</si>
  <si>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</si>
  <si>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</si>
  <si>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</si>
  <si>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</si>
  <si>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</si>
  <si>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</si>
  <si>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</si>
  <si>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</si>
  <si>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</si>
  <si>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</si>
  <si>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</si>
  <si>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</si>
  <si>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</si>
  <si>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</si>
  <si>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</si>
  <si>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</si>
  <si>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</si>
  <si>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</si>
  <si>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</si>
  <si>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</si>
  <si>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</si>
  <si>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</si>
  <si>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</si>
  <si>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</si>
  <si>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</si>
  <si>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</si>
  <si>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</si>
  <si>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</si>
  <si>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</si>
  <si>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</si>
  <si>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</si>
  <si>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</si>
  <si>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</si>
  <si>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</si>
  <si>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</si>
  <si>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</si>
  <si>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</si>
  <si>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</si>
  <si>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</si>
  <si>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</si>
  <si>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</si>
  <si>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</si>
  <si>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</si>
  <si>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</si>
  <si>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</si>
  <si>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</si>
  <si>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</si>
  <si>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</si>
  <si>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</si>
  <si>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</si>
  <si>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</si>
  <si>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</si>
  <si>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</si>
  <si>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</si>
  <si>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</si>
  <si>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</si>
  <si>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</si>
  <si>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</si>
  <si>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</si>
  <si>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</si>
  <si>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</si>
  <si>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</si>
  <si>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</si>
  <si>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</si>
  <si>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</si>
  <si>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</si>
  <si>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</si>
  <si>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</si>
  <si>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</si>
  <si>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</si>
  <si>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</si>
  <si>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</si>
  <si>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</si>
  <si>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</si>
  <si>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</si>
  <si>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</si>
  <si>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</si>
  <si>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</si>
  <si>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</si>
  <si>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</si>
  <si>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</si>
  <si>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</si>
  <si>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</si>
  <si>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</si>
  <si>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</si>
  <si>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</si>
  <si>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</si>
  <si>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</si>
  <si>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</si>
  <si>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</si>
  <si>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</si>
  <si>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</si>
  <si>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</si>
  <si>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</si>
  <si>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</si>
  <si>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</si>
  <si>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</si>
  <si>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</si>
  <si>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</si>
  <si>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</si>
  <si>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</si>
  <si>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</si>
  <si>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</si>
  <si>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</si>
  <si>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</si>
  <si>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</si>
  <si>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</si>
  <si>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</si>
  <si>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</si>
  <si>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</si>
  <si>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</si>
  <si>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</si>
  <si>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</si>
  <si>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</si>
  <si>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</si>
  <si>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</si>
  <si>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</si>
  <si>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</si>
  <si>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</si>
  <si>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</si>
  <si>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</si>
  <si>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</si>
  <si>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</si>
  <si>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</si>
  <si>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</si>
  <si>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</si>
  <si>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</si>
  <si>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</si>
  <si>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</si>
  <si>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</si>
  <si>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</si>
  <si>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</si>
  <si>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</si>
  <si>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</si>
  <si>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</si>
  <si>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</si>
  <si>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</si>
  <si>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</si>
  <si>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</si>
  <si>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</si>
  <si>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</si>
  <si>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</si>
  <si>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</si>
  <si>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</si>
  <si>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</si>
  <si>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</si>
  <si>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</si>
  <si>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</si>
  <si>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</si>
  <si>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</si>
  <si>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</si>
  <si>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</si>
  <si>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</si>
  <si>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</si>
  <si>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</si>
  <si>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</si>
  <si>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</si>
  <si>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</si>
  <si>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</si>
  <si>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</si>
  <si>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</si>
  <si>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</si>
  <si>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</si>
  <si>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</si>
  <si>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</si>
  <si>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</si>
  <si>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</si>
  <si>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</si>
  <si>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</si>
  <si>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</si>
  <si>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</si>
  <si>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</si>
  <si>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</si>
  <si>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</si>
  <si>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</si>
  <si>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</si>
  <si>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</si>
  <si>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</si>
  <si>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</si>
  <si>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</si>
  <si>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</si>
  <si>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</si>
  <si>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</si>
  <si>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</si>
  <si>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</si>
  <si>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</si>
  <si>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</si>
  <si>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</si>
  <si>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</si>
  <si>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</si>
  <si>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</si>
  <si>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</si>
  <si>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</si>
  <si>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</si>
  <si>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</si>
  <si>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</si>
  <si>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</si>
  <si>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</si>
  <si>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</si>
  <si>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</si>
  <si>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</si>
  <si>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</si>
  <si>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</si>
  <si>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</si>
  <si>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</si>
  <si>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</si>
  <si>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</si>
  <si>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</si>
  <si>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</si>
  <si>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</si>
  <si>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</si>
  <si>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</si>
  <si>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</si>
  <si>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</si>
  <si>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</si>
  <si>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</si>
  <si>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</si>
  <si>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</si>
  <si>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</si>
  <si>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</si>
  <si>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</si>
  <si>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</si>
  <si>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</si>
  <si>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</si>
  <si>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</si>
  <si>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</si>
  <si>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</si>
  <si>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</si>
  <si>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</si>
  <si>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</si>
  <si>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</si>
  <si>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</si>
  <si>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</si>
  <si>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</si>
  <si>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</si>
  <si>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</si>
  <si>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</si>
  <si>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</si>
  <si>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</si>
  <si>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</si>
  <si>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</si>
  <si>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</si>
  <si>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</si>
  <si>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</si>
  <si>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</si>
  <si>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</si>
  <si>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</si>
  <si>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</si>
  <si>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</si>
  <si>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</si>
  <si>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</si>
  <si>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</si>
  <si>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</si>
  <si>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</si>
  <si>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</si>
  <si>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</si>
  <si>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</si>
  <si>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</si>
  <si>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</si>
  <si>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</si>
  <si>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</si>
  <si>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</si>
  <si>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</si>
  <si>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</si>
  <si>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</si>
  <si>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</si>
  <si>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</si>
  <si>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</si>
  <si>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</si>
  <si>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</si>
  <si>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</si>
  <si>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</si>
  <si>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</si>
  <si>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</si>
  <si>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</si>
  <si>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</si>
  <si>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</si>
  <si>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</si>
  <si>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</si>
  <si>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</si>
  <si>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</si>
  <si>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</si>
  <si>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</si>
  <si>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</si>
  <si>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</si>
  <si>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</si>
  <si>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</si>
  <si>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</si>
  <si>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</si>
  <si>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</si>
  <si>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</si>
  <si>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</si>
  <si>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</si>
  <si>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</si>
  <si>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</si>
  <si>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</si>
  <si>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</si>
  <si>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</si>
  <si>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</si>
  <si>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</si>
  <si>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</si>
  <si>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</si>
  <si>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</si>
  <si>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</si>
  <si>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</si>
  <si>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</si>
  <si>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</si>
  <si>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</si>
  <si>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</si>
  <si>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</si>
  <si>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</si>
  <si>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</si>
  <si>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</si>
  <si>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</si>
  <si>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</si>
  <si>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</si>
  <si>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</si>
  <si>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</si>
  <si>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</si>
  <si>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</si>
  <si>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</si>
  <si>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</si>
  <si>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</si>
  <si>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</si>
  <si>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</si>
  <si>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</si>
  <si>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</si>
  <si>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</si>
  <si>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</si>
  <si>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</si>
  <si>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</si>
  <si>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</si>
  <si>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</si>
  <si>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</si>
  <si>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</si>
  <si>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</si>
  <si>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</si>
  <si>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</si>
  <si>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</si>
  <si>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</si>
  <si>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</si>
  <si>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</si>
  <si>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</si>
  <si>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</si>
  <si>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</si>
  <si>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</si>
  <si>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</si>
  <si>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</si>
  <si>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</si>
  <si>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</si>
  <si>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</si>
  <si>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</si>
  <si>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</si>
  <si>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</si>
  <si>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</si>
  <si>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</si>
  <si>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</si>
  <si>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</si>
  <si>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</si>
  <si>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</si>
  <si>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</si>
  <si>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</si>
  <si>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</si>
  <si>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</si>
  <si>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</si>
  <si>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</si>
  <si>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</si>
  <si>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</si>
  <si>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</si>
  <si>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</si>
  <si>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</si>
  <si>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</si>
  <si>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</si>
  <si>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</si>
  <si>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</si>
  <si>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</si>
  <si>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</si>
  <si>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</si>
  <si>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</si>
  <si>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</si>
  <si>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</si>
  <si>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</si>
  <si>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</si>
  <si>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</si>
  <si>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</si>
  <si>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</si>
  <si>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</si>
  <si>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</si>
  <si>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</si>
  <si>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</si>
  <si>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</si>
  <si>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</si>
  <si>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</si>
  <si>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</si>
  <si>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</si>
  <si>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</si>
  <si>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</si>
  <si>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</si>
  <si>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</si>
  <si>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</si>
  <si>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</si>
  <si>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</si>
  <si>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</si>
  <si>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</si>
  <si>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</si>
  <si>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</si>
  <si>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</si>
  <si>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</si>
  <si>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</si>
  <si>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</si>
  <si>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</si>
  <si>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</si>
  <si>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</si>
  <si>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</si>
  <si>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</si>
  <si>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</si>
  <si>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</si>
  <si>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</si>
  <si>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</si>
  <si>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</si>
  <si>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</si>
  <si>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</si>
  <si>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</si>
  <si>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</si>
  <si>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</si>
  <si>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</si>
  <si>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</si>
  <si>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</si>
  <si>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</si>
  <si>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</si>
  <si>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</si>
  <si>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</si>
  <si>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</si>
  <si>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</si>
  <si>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</si>
  <si>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</si>
  <si>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</si>
  <si>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</si>
  <si>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</si>
  <si>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</si>
  <si>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</si>
  <si>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</si>
  <si>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</si>
  <si>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</si>
  <si>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</si>
  <si>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</si>
  <si>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</si>
  <si>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</si>
  <si>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</si>
  <si>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</si>
  <si>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</si>
  <si>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</si>
  <si>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</si>
  <si>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</si>
  <si>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</si>
  <si>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</si>
  <si>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</si>
  <si>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</si>
  <si>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</si>
  <si>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</si>
  <si>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</si>
  <si>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</si>
  <si>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</si>
  <si>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</si>
  <si>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</si>
  <si>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</si>
  <si>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</si>
  <si>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</si>
  <si>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</si>
  <si>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</si>
  <si>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</si>
  <si>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</si>
  <si>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</si>
  <si>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</si>
  <si>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</si>
  <si>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</si>
  <si>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</si>
  <si>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</si>
  <si>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</si>
  <si>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</si>
  <si>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</si>
  <si>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</si>
  <si>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</si>
  <si>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</si>
  <si>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</si>
  <si>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</si>
  <si>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</si>
  <si>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</si>
  <si>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</si>
  <si>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</si>
  <si>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</si>
  <si>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</si>
  <si>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</si>
  <si>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</si>
  <si>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</si>
  <si>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</si>
  <si>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</si>
  <si>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</si>
  <si>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</si>
  <si>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</si>
  <si>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</si>
  <si>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</si>
  <si>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</si>
  <si>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</si>
  <si>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</si>
  <si>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</si>
  <si>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</si>
  <si>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</si>
  <si>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</si>
  <si>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</si>
  <si>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</si>
  <si>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</si>
  <si>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</si>
  <si>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</si>
  <si>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</si>
  <si>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</si>
  <si>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</si>
  <si>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</si>
  <si>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</si>
  <si>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</si>
  <si>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</si>
  <si>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</si>
  <si>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</si>
  <si>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</si>
  <si>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</si>
  <si>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</si>
  <si>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</si>
  <si>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</si>
  <si>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</si>
  <si>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</si>
  <si>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</si>
  <si>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</si>
  <si>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</si>
  <si>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</si>
  <si>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</si>
  <si>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</si>
  <si>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</si>
  <si>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</si>
  <si>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</si>
  <si>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</si>
  <si>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</si>
  <si>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</si>
  <si>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</si>
  <si>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</si>
  <si>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</si>
  <si>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</si>
  <si>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</si>
  <si>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</si>
  <si>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</si>
  <si>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</si>
  <si>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</si>
  <si>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</si>
  <si>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</si>
  <si>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</si>
  <si>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</si>
  <si>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</si>
  <si>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</si>
  <si>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</si>
  <si>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</si>
  <si>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</si>
  <si>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</si>
  <si>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</si>
  <si>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</si>
  <si>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</si>
  <si>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</si>
  <si>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</si>
  <si>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</si>
  <si>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</si>
  <si>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</si>
  <si>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</si>
  <si>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</si>
  <si>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</si>
  <si>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</si>
  <si>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</si>
  <si>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</si>
  <si>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</si>
  <si>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</si>
  <si>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</si>
  <si>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</si>
  <si>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</si>
  <si>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</si>
  <si>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</si>
  <si>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</si>
  <si>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</si>
  <si>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</si>
  <si>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</si>
  <si>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</si>
  <si>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</si>
  <si>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</si>
  <si>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</si>
  <si>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</si>
  <si>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</si>
  <si>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</si>
  <si>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</si>
  <si>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</si>
  <si>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</si>
  <si>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</si>
  <si>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</si>
  <si>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</si>
  <si>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</si>
  <si>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</si>
  <si>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</si>
  <si>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</si>
  <si>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</si>
  <si>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</si>
  <si>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</si>
  <si>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</si>
  <si>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</si>
  <si>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</si>
  <si>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</si>
  <si>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</si>
  <si>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</si>
  <si>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</si>
  <si>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</si>
  <si>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</si>
  <si>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</si>
  <si>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</si>
  <si>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</si>
  <si>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</si>
  <si>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</si>
  <si>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</si>
  <si>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</si>
  <si>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</si>
  <si>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</si>
  <si>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</si>
  <si>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</si>
  <si>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</si>
  <si>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</si>
  <si>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</si>
  <si>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</si>
  <si>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</si>
  <si>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</si>
  <si>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</si>
  <si>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</si>
  <si>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</si>
  <si>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</si>
  <si>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</si>
  <si>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</si>
  <si>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</si>
  <si>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</si>
  <si>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</si>
  <si>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</si>
  <si>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</si>
  <si>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</si>
  <si>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</si>
  <si>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</si>
  <si>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</si>
  <si>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</si>
  <si>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</si>
  <si>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</si>
  <si>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</si>
  <si>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</si>
  <si>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</si>
  <si>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</si>
  <si>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</si>
  <si>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</si>
  <si>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</si>
  <si>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</si>
  <si>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</si>
  <si>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</si>
  <si>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</si>
  <si>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</si>
  <si>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</si>
  <si>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</si>
  <si>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</si>
  <si>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</si>
  <si>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</si>
  <si>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</si>
  <si>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</si>
  <si>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</si>
  <si>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</si>
  <si>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</si>
  <si>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</si>
  <si>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</si>
  <si>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</si>
  <si>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</si>
  <si>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</si>
  <si>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</si>
  <si>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</si>
  <si>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</si>
  <si>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</si>
  <si>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</si>
  <si>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</si>
  <si>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</si>
  <si>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</si>
  <si>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</si>
  <si>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</si>
  <si>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</si>
  <si>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</si>
  <si>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</si>
  <si>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</si>
  <si>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</si>
  <si>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</si>
  <si>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</si>
  <si>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</si>
  <si>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</si>
  <si>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</si>
  <si>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</si>
  <si>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</si>
  <si>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</si>
  <si>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</si>
  <si>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</si>
  <si>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</si>
  <si>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</si>
  <si>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</si>
  <si>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</si>
  <si>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</si>
  <si>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</si>
  <si>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</si>
  <si>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</si>
  <si>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</si>
  <si>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</si>
  <si>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</si>
  <si>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</si>
  <si>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</si>
  <si>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</si>
  <si>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</si>
  <si>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</si>
  <si>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</si>
  <si>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</si>
  <si>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</si>
  <si>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</si>
  <si>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</si>
  <si>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</si>
  <si>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</si>
  <si>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</si>
  <si>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</si>
  <si>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</si>
  <si>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</si>
  <si>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</si>
  <si>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</si>
  <si>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</si>
  <si>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</si>
  <si>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</si>
  <si>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</si>
  <si>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</si>
  <si>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</si>
  <si>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</si>
  <si>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</si>
  <si>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</si>
  <si>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</si>
  <si>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</si>
  <si>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</si>
  <si>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</si>
  <si>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</si>
  <si>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</si>
  <si>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</si>
  <si>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</si>
  <si>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</si>
  <si>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</si>
  <si>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</si>
  <si>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</si>
  <si>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</si>
  <si>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</si>
  <si>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</si>
  <si>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</si>
  <si>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</si>
  <si>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</si>
  <si>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</si>
  <si>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</si>
  <si>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</si>
  <si>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</si>
  <si>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</si>
  <si>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</si>
  <si>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</si>
  <si>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</si>
  <si>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</si>
  <si>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</si>
  <si>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</si>
  <si>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</si>
  <si>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</si>
  <si>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</si>
  <si>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</si>
  <si>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</si>
  <si>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</si>
  <si>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</si>
  <si>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</si>
  <si>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</si>
  <si>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</si>
  <si>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</si>
  <si>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</si>
  <si>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</si>
  <si>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</si>
  <si>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</si>
  <si>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</si>
  <si>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</si>
  <si>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</si>
  <si>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</si>
  <si>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</si>
  <si>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</si>
  <si>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</si>
  <si>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</si>
  <si>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</si>
  <si>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</si>
  <si>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</si>
  <si>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</si>
  <si>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</si>
  <si>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</si>
  <si>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</si>
  <si>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</si>
  <si>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</si>
  <si>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</si>
  <si>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</si>
  <si>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</si>
  <si>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</si>
  <si>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</si>
  <si>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</si>
  <si>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</si>
  <si>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</si>
  <si>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</si>
  <si>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</si>
  <si>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</si>
  <si>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</si>
  <si>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</si>
  <si>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</si>
  <si>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</si>
  <si>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</si>
  <si>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</si>
  <si>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</si>
  <si>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</si>
  <si>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</si>
  <si>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</si>
  <si>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</si>
  <si>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</si>
  <si>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</si>
  <si>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</si>
  <si>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</si>
  <si>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</si>
  <si>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</si>
  <si>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</si>
  <si>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</si>
  <si>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</si>
  <si>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</si>
  <si>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</si>
  <si>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</si>
  <si>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</si>
  <si>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</si>
  <si>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</si>
  <si>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</si>
  <si>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</si>
  <si>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</si>
  <si>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</si>
  <si>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</si>
  <si>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</si>
  <si>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</si>
  <si>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</si>
  <si>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</si>
  <si>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</si>
  <si>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</si>
  <si>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</si>
  <si>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</si>
  <si>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</si>
  <si>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</si>
  <si>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</si>
  <si>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</si>
  <si>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</si>
  <si>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</si>
  <si>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</si>
  <si>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</si>
  <si>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</si>
  <si>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</si>
  <si>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</si>
  <si>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</si>
  <si>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</si>
  <si>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</si>
  <si>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</si>
  <si>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</si>
  <si>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</si>
  <si>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</si>
  <si>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</si>
  <si>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</si>
  <si>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</si>
  <si>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</si>
  <si>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</si>
  <si>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</si>
  <si>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</si>
  <si>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</si>
  <si>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</si>
  <si>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</si>
  <si>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</si>
  <si>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</si>
  <si>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</si>
  <si>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</si>
  <si>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</si>
  <si>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</si>
  <si>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</si>
  <si>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</si>
  <si>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</si>
  <si>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</si>
  <si>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</si>
  <si>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</si>
  <si>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</si>
  <si>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</si>
  <si>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</si>
  <si>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</si>
  <si>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</si>
  <si>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</si>
  <si>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</si>
  <si>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</si>
  <si>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</si>
  <si>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</si>
  <si>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</si>
  <si>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</si>
  <si>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</si>
  <si>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</si>
  <si>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</si>
  <si>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</si>
  <si>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</si>
  <si>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</si>
  <si>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</si>
  <si>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</si>
  <si>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</si>
  <si>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</si>
  <si>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</si>
  <si>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</si>
  <si>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</si>
  <si>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</si>
  <si>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</si>
  <si>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</si>
  <si>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</si>
  <si>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</si>
  <si>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</si>
  <si>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</si>
  <si>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</si>
  <si>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</si>
  <si>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</si>
  <si>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</si>
  <si>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</si>
  <si>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</si>
  <si>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</si>
  <si>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</si>
  <si>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</si>
  <si>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</si>
  <si>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</si>
  <si>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</si>
  <si>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</si>
  <si>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</si>
  <si>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</si>
  <si>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</si>
  <si>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</si>
  <si>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</si>
  <si>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</si>
  <si>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</si>
  <si>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</si>
  <si>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</si>
  <si>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</si>
  <si>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</si>
  <si>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</si>
  <si>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</si>
  <si>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</si>
  <si>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</si>
  <si>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</si>
  <si>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</si>
  <si>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</si>
  <si>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</si>
  <si>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</si>
  <si>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</si>
  <si>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</si>
  <si>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</si>
  <si>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</si>
  <si>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</si>
  <si>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</si>
  <si>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</si>
  <si>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</si>
  <si>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</si>
  <si>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</si>
  <si>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</si>
  <si>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</si>
  <si>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</si>
  <si>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</si>
  <si>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</si>
  <si>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</si>
  <si>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</si>
  <si>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</si>
  <si>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</si>
  <si>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</si>
  <si>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</si>
  <si>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</si>
  <si>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</si>
  <si>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</si>
  <si>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</si>
  <si>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</si>
  <si>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</si>
  <si>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</si>
  <si>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</si>
  <si>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</si>
  <si>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</si>
  <si>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</si>
  <si>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</si>
  <si>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</si>
  <si>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</si>
  <si>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</si>
  <si>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</si>
  <si>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</si>
  <si>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</si>
  <si>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</si>
  <si>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</si>
  <si>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</si>
  <si>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</si>
  <si>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</si>
  <si>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</si>
  <si>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</si>
  <si>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</si>
  <si>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</si>
  <si>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</si>
  <si>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</si>
  <si>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</si>
  <si>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</si>
  <si>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</si>
  <si>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</si>
  <si>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</si>
  <si>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</si>
  <si>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</si>
  <si>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</si>
  <si>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</si>
  <si>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</si>
  <si>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</si>
  <si>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</si>
  <si>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</si>
  <si>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</si>
  <si>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</si>
  <si>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</si>
  <si>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</si>
  <si>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</si>
  <si>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</si>
  <si>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</si>
  <si>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</si>
  <si>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</si>
  <si>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</si>
  <si>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</si>
  <si>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</si>
  <si>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</si>
  <si>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</si>
  <si>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</si>
  <si>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</si>
  <si>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</si>
  <si>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</si>
  <si>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</si>
  <si>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</si>
  <si>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</si>
  <si>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</si>
  <si>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</si>
  <si>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</si>
  <si>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</si>
  <si>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</si>
  <si>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</si>
  <si>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</si>
  <si>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</si>
  <si>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</si>
  <si>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</si>
  <si>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</si>
  <si>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</si>
  <si>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</si>
  <si>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</si>
  <si>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</si>
  <si>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</si>
  <si>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</si>
  <si>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</si>
  <si>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</si>
  <si>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</si>
  <si>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</si>
  <si>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</si>
  <si>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</si>
  <si>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</si>
  <si>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</si>
  <si>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</si>
  <si>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</si>
  <si>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</si>
  <si>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</si>
  <si>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</si>
  <si>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</si>
  <si>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</si>
  <si>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</si>
  <si>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</si>
  <si>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</si>
  <si>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</si>
  <si>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</si>
  <si>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</si>
  <si>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</si>
  <si>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</si>
  <si>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</si>
  <si>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</si>
  <si>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</si>
  <si>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</si>
  <si>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</si>
  <si>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</si>
  <si>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</si>
  <si>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</si>
  <si>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</si>
  <si>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</si>
  <si>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</si>
  <si>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</si>
  <si>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</si>
  <si>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</si>
  <si>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</si>
  <si>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</si>
  <si>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</si>
  <si>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</si>
  <si>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</si>
  <si>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</si>
  <si>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</si>
  <si>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</si>
  <si>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</si>
  <si>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</si>
  <si>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</si>
  <si>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</si>
  <si>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</si>
  <si>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</si>
  <si>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</si>
  <si>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</si>
  <si>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</si>
  <si>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</si>
  <si>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</si>
  <si>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</si>
  <si>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</si>
  <si>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</si>
  <si>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</si>
  <si>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</si>
  <si>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</si>
  <si>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</si>
  <si>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</si>
  <si>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</si>
  <si>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</si>
  <si>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</si>
  <si>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</si>
  <si>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</si>
  <si>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</si>
  <si>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</si>
  <si>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</si>
  <si>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</si>
  <si>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</si>
  <si>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</si>
  <si>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</si>
  <si>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</si>
  <si>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</si>
  <si>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</si>
  <si>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</si>
  <si>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</si>
  <si>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</si>
  <si>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</si>
  <si>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</si>
  <si>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</si>
  <si>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</si>
  <si>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</si>
  <si>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</si>
  <si>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</si>
  <si>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</si>
  <si>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</si>
  <si>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</si>
  <si>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</si>
  <si>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</si>
  <si>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</si>
  <si>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</si>
  <si>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</si>
  <si>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</si>
  <si>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</si>
  <si>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</si>
  <si>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</si>
  <si>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</si>
  <si>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</si>
  <si>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</si>
  <si>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</si>
  <si>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</si>
  <si>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</si>
  <si>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</si>
  <si>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</si>
  <si>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</si>
  <si>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</si>
  <si>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</si>
  <si>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</si>
  <si>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</si>
  <si>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</si>
  <si>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</si>
  <si>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</si>
  <si>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</si>
  <si>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</si>
  <si>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</si>
  <si>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</si>
  <si>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</si>
  <si>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</si>
  <si>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</si>
  <si>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</si>
  <si>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</si>
  <si>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</si>
  <si>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</si>
  <si>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</si>
  <si>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</si>
  <si>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</si>
  <si>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</si>
  <si>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</si>
  <si>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</si>
  <si>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</si>
  <si>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</si>
  <si>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</si>
  <si>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</si>
  <si>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</si>
  <si>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</si>
  <si>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</si>
  <si>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</si>
  <si>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</si>
  <si>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</si>
  <si>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</si>
  <si>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</si>
  <si>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</si>
  <si>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</si>
  <si>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</si>
  <si>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</si>
  <si>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</si>
  <si>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</si>
  <si>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</si>
  <si>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</si>
  <si>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</si>
  <si>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</si>
  <si>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</si>
  <si>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</si>
  <si>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</si>
  <si>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</si>
  <si>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</si>
  <si>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</si>
  <si>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</si>
  <si>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</si>
  <si>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</si>
  <si>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</si>
  <si>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</si>
  <si>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</si>
  <si>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</si>
  <si>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</si>
  <si>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</si>
  <si>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</si>
  <si>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</si>
  <si>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</si>
  <si>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</si>
  <si>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</si>
  <si>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</si>
  <si>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</si>
  <si>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</si>
  <si>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</si>
  <si>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</si>
  <si>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</si>
  <si>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</si>
  <si>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</si>
  <si>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</si>
  <si>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</si>
  <si>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</si>
  <si>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</si>
  <si>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</si>
  <si>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</si>
  <si>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</si>
  <si>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</si>
  <si>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</si>
  <si>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</si>
  <si>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</si>
  <si>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</si>
  <si>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</si>
  <si>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</si>
  <si>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</si>
  <si>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</si>
  <si>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</si>
  <si>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</si>
  <si>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</si>
  <si>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</si>
  <si>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</si>
  <si>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</si>
  <si>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</si>
  <si>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</si>
  <si>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</si>
  <si>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</si>
  <si>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</si>
  <si>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</si>
  <si>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</si>
  <si>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</si>
  <si>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</si>
  <si>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</si>
  <si>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</si>
  <si>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</si>
  <si>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</si>
  <si>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</si>
  <si>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</si>
  <si>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</si>
  <si>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</si>
  <si>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</si>
  <si>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</si>
  <si>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</si>
  <si>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</si>
  <si>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</si>
  <si>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</si>
  <si>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</si>
  <si>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</si>
  <si>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</si>
  <si>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</si>
  <si>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</si>
  <si>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</si>
  <si>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</si>
  <si>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</si>
  <si>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</si>
  <si>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</si>
  <si>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</si>
  <si>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</si>
  <si>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</si>
  <si>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</si>
  <si>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</si>
  <si>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</si>
  <si>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</si>
  <si>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</si>
  <si>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</si>
  <si>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</si>
  <si>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</si>
  <si>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</si>
  <si>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</si>
  <si>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</si>
  <si>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</si>
  <si>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</si>
  <si>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</si>
  <si>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</si>
  <si>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</si>
  <si>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</si>
  <si>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</si>
  <si>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</si>
  <si>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</si>
  <si>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</si>
  <si>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</si>
  <si>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</si>
  <si>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</si>
  <si>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</si>
  <si>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</si>
  <si>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</si>
  <si>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</si>
  <si>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</si>
  <si>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</si>
  <si>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</si>
  <si>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</si>
  <si>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</si>
  <si>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</si>
  <si>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</si>
  <si>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</si>
  <si>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</si>
  <si>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</si>
  <si>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</si>
  <si>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</si>
  <si>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</si>
  <si>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</si>
  <si>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</si>
  <si>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</si>
  <si>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</si>
  <si>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</si>
  <si>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</si>
  <si>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</si>
  <si>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</si>
  <si>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</si>
  <si>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</si>
  <si>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</si>
  <si>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</si>
  <si>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</si>
  <si>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</si>
  <si>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</si>
  <si>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</si>
  <si>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</si>
  <si>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</si>
  <si>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</si>
  <si>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</si>
  <si>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</si>
  <si>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</si>
  <si>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</si>
  <si>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</si>
  <si>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</si>
  <si>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</si>
  <si>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</si>
  <si>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</si>
  <si>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</si>
  <si>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</si>
  <si>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</si>
  <si>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</si>
  <si>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</si>
  <si>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</si>
  <si>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</si>
  <si>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</si>
  <si>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</si>
  <si>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</si>
  <si>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</si>
  <si>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</si>
  <si>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</si>
  <si>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</si>
  <si>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</si>
  <si>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</si>
  <si>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</si>
  <si>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</si>
  <si>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</si>
  <si>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</si>
  <si>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</si>
  <si>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</si>
  <si>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</si>
  <si>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</si>
  <si>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</si>
  <si>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</si>
  <si>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</si>
  <si>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</si>
  <si>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</si>
  <si>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</si>
  <si>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</si>
  <si>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</si>
  <si>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</si>
  <si>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</si>
  <si>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</si>
  <si>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</si>
  <si>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</si>
  <si>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</si>
  <si>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</si>
  <si>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</si>
  <si>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</si>
  <si>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</si>
  <si>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</si>
  <si>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</si>
  <si>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</si>
  <si>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</si>
  <si>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</si>
  <si>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</si>
  <si>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</si>
  <si>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</si>
  <si>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</si>
  <si>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</si>
  <si>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</si>
  <si>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</si>
  <si>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</si>
  <si>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</si>
  <si>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</si>
  <si>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</si>
  <si>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</si>
  <si>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</si>
  <si>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</si>
  <si>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</si>
  <si>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</si>
  <si>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</si>
  <si>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</si>
  <si>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</si>
  <si>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</si>
  <si>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</si>
  <si>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</si>
  <si>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</si>
  <si>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</si>
  <si>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</si>
  <si>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</si>
  <si>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</si>
  <si>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</si>
  <si>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</si>
  <si>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</si>
  <si>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</si>
  <si>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</si>
  <si>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</si>
  <si>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</si>
  <si>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</si>
  <si>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</si>
  <si>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</si>
  <si>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</si>
  <si>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</si>
  <si>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</si>
  <si>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</si>
  <si>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</si>
  <si>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</si>
  <si>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</si>
  <si>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</si>
  <si>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</si>
  <si>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</si>
  <si>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</si>
  <si>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</si>
  <si>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</si>
  <si>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</si>
  <si>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</si>
  <si>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</si>
  <si>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</si>
  <si>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</si>
  <si>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</si>
  <si>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</si>
  <si>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</si>
  <si>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</si>
  <si>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</si>
  <si>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</si>
  <si>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</si>
  <si>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</si>
  <si>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</si>
  <si>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</si>
  <si>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</si>
  <si>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</si>
  <si>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</si>
  <si>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</si>
  <si>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</si>
  <si>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</si>
  <si>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</si>
  <si>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</si>
  <si>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</si>
  <si>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</si>
  <si>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</si>
  <si>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</si>
  <si>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</si>
  <si>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</si>
  <si>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</si>
  <si>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</si>
  <si>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</si>
  <si>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</si>
  <si>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</si>
  <si>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</si>
  <si>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</si>
  <si>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</si>
  <si>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</si>
  <si>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</si>
  <si>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</si>
  <si>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</si>
  <si>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</si>
  <si>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</si>
  <si>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</si>
  <si>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</si>
  <si>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</si>
  <si>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</si>
  <si>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</si>
  <si>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</si>
  <si>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</si>
  <si>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</si>
  <si>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</si>
  <si>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</si>
  <si>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</si>
  <si>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</si>
  <si>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</si>
  <si>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</si>
  <si>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</si>
  <si>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</si>
  <si>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</si>
  <si>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</si>
  <si>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</si>
  <si>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</si>
  <si>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</si>
  <si>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</si>
  <si>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</si>
  <si>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</si>
  <si>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</si>
  <si>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</si>
  <si>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</si>
  <si>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</si>
  <si>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</si>
  <si>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</si>
  <si>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</si>
  <si>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</si>
  <si>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</si>
  <si>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</si>
  <si>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</si>
  <si>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</si>
  <si>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</si>
  <si>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</si>
  <si>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</si>
  <si>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</si>
  <si>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</si>
  <si>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</si>
  <si>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</si>
  <si>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</si>
  <si>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</si>
  <si>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</si>
  <si>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</si>
  <si>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</si>
  <si>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</si>
  <si>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</si>
  <si>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</si>
  <si>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</si>
  <si>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</si>
  <si>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</si>
  <si>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</si>
  <si>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</si>
  <si>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</si>
  <si>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</si>
  <si>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</si>
  <si>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</si>
  <si>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</si>
  <si>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</si>
  <si>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</si>
  <si>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</si>
  <si>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</si>
  <si>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</si>
  <si>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</si>
  <si>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</si>
  <si>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</si>
  <si>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</si>
  <si>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</si>
  <si>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</si>
  <si>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</si>
  <si>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</si>
  <si>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</si>
  <si>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</si>
  <si>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</si>
  <si>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</si>
  <si>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</si>
  <si>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</si>
  <si>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</si>
  <si>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</si>
  <si>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</si>
  <si>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</si>
  <si>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</si>
  <si>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</si>
  <si>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</si>
  <si>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</si>
  <si>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</si>
  <si>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</si>
  <si>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</si>
  <si>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</si>
  <si>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</si>
  <si>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</si>
  <si>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</si>
  <si>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</si>
  <si>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</si>
  <si>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</si>
  <si>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</si>
  <si>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</si>
  <si>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</si>
  <si>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</si>
  <si>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</si>
  <si>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</si>
  <si>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</si>
  <si>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</si>
  <si>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</si>
  <si>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</si>
  <si>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</si>
  <si>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</si>
  <si>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</si>
  <si>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</si>
  <si>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</si>
  <si>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</si>
  <si>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</si>
  <si>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</si>
  <si>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</si>
  <si>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</si>
  <si>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</si>
  <si>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</si>
  <si>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</si>
  <si>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</si>
  <si>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</si>
  <si>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</si>
  <si>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</si>
  <si>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</si>
  <si>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</si>
  <si>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</si>
  <si>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</si>
  <si>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</si>
  <si>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</si>
  <si>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</si>
  <si>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</si>
  <si>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</si>
  <si>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</si>
  <si>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</si>
  <si>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</si>
  <si>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</si>
  <si>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</si>
  <si>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</si>
  <si>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</si>
  <si>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</si>
  <si>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</si>
  <si>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</si>
  <si>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</si>
  <si>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</si>
  <si>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</si>
  <si>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</si>
  <si>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</si>
  <si>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</si>
  <si>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</si>
  <si>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</si>
  <si>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</si>
  <si>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</si>
  <si>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</si>
  <si>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</si>
  <si>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</si>
  <si>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</si>
  <si>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</si>
  <si>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</si>
  <si>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</si>
  <si>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</si>
  <si>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</si>
  <si>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</si>
  <si>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</si>
  <si>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</si>
  <si>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</si>
  <si>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</si>
  <si>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</si>
  <si>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</si>
  <si>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</si>
  <si>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</si>
  <si>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</si>
  <si>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</si>
  <si>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</si>
  <si>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</si>
  <si>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</si>
  <si>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</si>
  <si>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</si>
  <si>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</si>
  <si>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</si>
  <si>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</si>
  <si>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</si>
  <si>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</si>
  <si>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</si>
  <si>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</si>
  <si>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</si>
  <si>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</si>
  <si>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</si>
  <si>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</si>
  <si>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</si>
  <si>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</si>
  <si>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</si>
  <si>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</si>
  <si>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</si>
  <si>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</si>
  <si>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</si>
  <si>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</si>
  <si>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</si>
  <si>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</si>
  <si>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</si>
  <si>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</si>
  <si>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</si>
  <si>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</si>
  <si>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</si>
  <si>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</si>
  <si>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</si>
  <si>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</si>
  <si>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</si>
  <si>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</si>
  <si>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</si>
  <si>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</si>
  <si>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</si>
  <si>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</si>
  <si>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</si>
  <si>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</si>
  <si>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</si>
  <si>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</si>
  <si>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</si>
  <si>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</si>
  <si>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</si>
  <si>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</si>
  <si>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</si>
  <si>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</si>
  <si>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</si>
  <si>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</si>
  <si>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</si>
  <si>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</si>
  <si>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</si>
  <si>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</si>
  <si>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</si>
  <si>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</si>
  <si>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</si>
  <si>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</si>
  <si>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</si>
  <si>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</si>
  <si>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</si>
  <si>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</si>
  <si>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</si>
  <si>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</si>
  <si>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</si>
  <si>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</si>
  <si>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</si>
  <si>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</si>
  <si>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</si>
  <si>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</si>
  <si>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</si>
  <si>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</si>
  <si>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</si>
  <si>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</si>
  <si>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</si>
  <si>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</si>
  <si>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</si>
  <si>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</si>
  <si>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</si>
  <si>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</si>
  <si>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</si>
  <si>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</si>
  <si>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</si>
  <si>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</si>
  <si>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</si>
  <si>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</si>
  <si>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</si>
  <si>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</si>
  <si>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</si>
  <si>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</si>
  <si>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</si>
  <si>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</si>
  <si>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</si>
  <si>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</si>
  <si>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</si>
  <si>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</si>
  <si>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</si>
  <si>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</si>
  <si>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</si>
  <si>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</si>
  <si>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</si>
  <si>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</si>
  <si>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</si>
  <si>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</si>
  <si>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</si>
  <si>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</si>
  <si>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</si>
  <si>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</si>
  <si>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</si>
  <si>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</si>
  <si>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</si>
  <si>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</si>
  <si>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</si>
  <si>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</si>
  <si>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</si>
  <si>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</si>
  <si>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</si>
  <si>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</si>
  <si>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</si>
  <si>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</si>
  <si>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</si>
  <si>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</si>
  <si>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</si>
  <si>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</si>
  <si>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</si>
  <si>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</si>
  <si>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</si>
  <si>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</si>
  <si>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</si>
  <si>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</si>
  <si>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</si>
  <si>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</si>
  <si>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</si>
  <si>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</si>
  <si>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</si>
  <si>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</si>
  <si>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</si>
  <si>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</si>
  <si>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</si>
  <si>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</si>
  <si>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</si>
  <si>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</si>
  <si>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</si>
  <si>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</si>
  <si>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</si>
  <si>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</si>
  <si>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</si>
  <si>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</si>
  <si>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</si>
  <si>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</si>
  <si>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</si>
  <si>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</si>
  <si>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</si>
  <si>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</si>
  <si>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</si>
  <si>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</si>
  <si>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</si>
  <si>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</si>
  <si>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</si>
  <si>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</si>
  <si>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</si>
  <si>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</si>
  <si>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</si>
  <si>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</si>
  <si>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</si>
  <si>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</si>
  <si>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</si>
  <si>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</si>
  <si>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</si>
  <si>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</si>
  <si>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</si>
  <si>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</si>
  <si>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</si>
  <si>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</si>
  <si>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</si>
  <si>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</si>
  <si>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</si>
  <si>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</si>
  <si>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</si>
  <si>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</si>
  <si>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</si>
  <si>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</si>
  <si>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</si>
  <si>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</si>
  <si>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</si>
  <si>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</si>
  <si>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</si>
  <si>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</si>
  <si>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</si>
  <si>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</si>
  <si>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</si>
  <si>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</si>
  <si>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</si>
  <si>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</si>
  <si>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</si>
  <si>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</si>
  <si>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</si>
  <si>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</si>
  <si>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</si>
  <si>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</si>
  <si>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</si>
  <si>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</si>
  <si>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</si>
  <si>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</si>
  <si>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</si>
  <si>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</si>
  <si>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</si>
  <si>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</si>
  <si>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</si>
  <si>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</si>
  <si>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</si>
  <si>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</si>
  <si>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</si>
  <si>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</si>
  <si>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</si>
  <si>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</si>
  <si>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</si>
  <si>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</si>
  <si>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</si>
  <si>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</si>
  <si>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</si>
  <si>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</si>
  <si>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</si>
  <si>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</si>
  <si>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</si>
  <si>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</si>
  <si>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</si>
  <si>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</si>
  <si>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</si>
  <si>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</si>
  <si>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</si>
  <si>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</si>
  <si>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</si>
  <si>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</si>
  <si>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</si>
  <si>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</si>
  <si>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</si>
  <si>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</si>
  <si>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</si>
  <si>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</si>
  <si>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</si>
  <si>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</si>
  <si>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</si>
  <si>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</si>
  <si>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</si>
  <si>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</si>
  <si>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</si>
  <si>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</si>
  <si>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</si>
  <si>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</si>
  <si>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</si>
  <si>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</si>
  <si>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</si>
  <si>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</si>
  <si>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</si>
  <si>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</si>
  <si>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</si>
  <si>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</si>
  <si>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</si>
  <si>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</si>
  <si>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</si>
  <si>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</si>
  <si>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</si>
  <si>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</si>
  <si>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</si>
  <si>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</si>
  <si>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</si>
  <si>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</si>
  <si>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</si>
  <si>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</si>
  <si>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</si>
  <si>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</si>
  <si>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</si>
  <si>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</si>
  <si>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</si>
  <si>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</si>
  <si>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</si>
  <si>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</si>
  <si>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</si>
  <si>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</si>
  <si>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</si>
  <si>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</si>
  <si>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</si>
  <si>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</si>
  <si>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</si>
  <si>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</si>
  <si>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</si>
  <si>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</si>
  <si>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</si>
  <si>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</si>
  <si>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</si>
  <si>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</si>
  <si>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</si>
  <si>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</si>
  <si>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</si>
  <si>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</si>
  <si>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</si>
  <si>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</si>
  <si>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</si>
  <si>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</si>
  <si>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</si>
  <si>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</si>
  <si>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</si>
  <si>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</si>
  <si>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</si>
  <si>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</si>
  <si>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</si>
  <si>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</si>
  <si>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</si>
  <si>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</si>
  <si>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</si>
  <si>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</si>
  <si>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</si>
  <si>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</si>
  <si>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</si>
  <si>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</si>
  <si>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</si>
  <si>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</si>
  <si>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</si>
  <si>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</si>
  <si>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</si>
  <si>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</si>
  <si>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</si>
  <si>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</si>
  <si>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</si>
  <si>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</si>
  <si>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</si>
  <si>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</si>
  <si>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</si>
  <si>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</si>
  <si>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</si>
  <si>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</si>
  <si>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</si>
  <si>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</si>
  <si>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</si>
  <si>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</si>
  <si>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</si>
  <si>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</si>
  <si>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</si>
  <si>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</si>
  <si>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</si>
  <si>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</si>
  <si>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</si>
  <si>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</si>
  <si>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</si>
  <si>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</si>
  <si>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</si>
  <si>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</si>
  <si>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</si>
  <si>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</si>
  <si>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</si>
  <si>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</si>
  <si>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</si>
  <si>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</si>
  <si>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</si>
  <si>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</si>
  <si>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</si>
  <si>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</si>
  <si>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</si>
  <si>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</si>
  <si>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</si>
  <si>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</si>
  <si>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</si>
  <si>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</si>
  <si>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</si>
  <si>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</si>
  <si>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</si>
  <si>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</si>
  <si>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</si>
  <si>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</si>
  <si>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</si>
  <si>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</si>
  <si>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</si>
  <si>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</si>
  <si>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</si>
  <si>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</si>
  <si>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</si>
  <si>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</si>
  <si>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</si>
  <si>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</si>
  <si>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</si>
  <si>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</si>
  <si>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</si>
  <si>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</si>
  <si>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</si>
  <si>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</si>
  <si>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</si>
  <si>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</si>
  <si>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</si>
  <si>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</si>
  <si>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</si>
  <si>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</si>
  <si>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</si>
  <si>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</si>
  <si>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</si>
  <si>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</si>
  <si>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</si>
  <si>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</si>
  <si>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</si>
  <si>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</si>
  <si>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</si>
  <si>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</si>
  <si>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</si>
  <si>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</si>
  <si>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</si>
  <si>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</si>
  <si>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</si>
  <si>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</si>
  <si>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</si>
  <si>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</si>
  <si>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</si>
  <si>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</si>
  <si>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</si>
  <si>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</si>
  <si>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</si>
  <si>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</si>
  <si>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</si>
  <si>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</si>
  <si>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</si>
  <si>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</si>
  <si>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</si>
  <si>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</si>
  <si>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</si>
  <si>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</si>
  <si>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</si>
  <si>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</si>
  <si>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</si>
  <si>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</si>
  <si>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</si>
  <si>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</si>
  <si>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</si>
  <si>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</si>
  <si>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</si>
  <si>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</si>
  <si>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</si>
  <si>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</si>
  <si>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</si>
  <si>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</si>
  <si>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</si>
  <si>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</si>
  <si>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</si>
  <si>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</si>
  <si>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</si>
  <si>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</si>
  <si>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</si>
  <si>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</si>
  <si>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</si>
  <si>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</si>
  <si>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</si>
  <si>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</si>
  <si>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</si>
  <si>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</si>
  <si>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</si>
  <si>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</si>
  <si>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</si>
  <si>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</si>
  <si>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</si>
  <si>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</si>
  <si>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</si>
  <si>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</si>
  <si>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</si>
  <si>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</si>
  <si>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</si>
  <si>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</si>
  <si>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</si>
  <si>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</si>
  <si>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</si>
  <si>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</si>
  <si>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</si>
  <si>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</si>
  <si>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</si>
  <si>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</si>
  <si>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</si>
  <si>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</si>
  <si>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</si>
  <si>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</si>
  <si>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</si>
  <si>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</si>
  <si>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</si>
  <si>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</si>
  <si>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</si>
  <si>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</si>
  <si>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</si>
  <si>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</si>
  <si>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</si>
  <si>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</si>
  <si>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</si>
  <si>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</si>
  <si>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</si>
  <si>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</si>
  <si>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</si>
  <si>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</si>
  <si>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</si>
  <si>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</si>
  <si>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</si>
  <si>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</si>
  <si>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</si>
  <si>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</si>
  <si>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</si>
  <si>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</si>
  <si>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</si>
  <si>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</si>
  <si>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</si>
  <si>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</si>
  <si>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</si>
  <si>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</si>
  <si>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</si>
  <si>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</si>
  <si>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</si>
  <si>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</si>
  <si>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</si>
  <si>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</si>
  <si>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</si>
  <si>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</si>
  <si>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</si>
  <si>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</si>
  <si>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</si>
  <si>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</si>
  <si>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</si>
  <si>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</si>
  <si>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</si>
  <si>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</si>
  <si>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</si>
  <si>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</si>
  <si>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</si>
  <si>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</si>
  <si>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</si>
  <si>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</si>
  <si>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</si>
  <si>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</si>
  <si>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</si>
  <si>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</si>
  <si>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</si>
  <si>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</si>
  <si>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</si>
  <si>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</si>
  <si>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</si>
  <si>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</si>
  <si>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</si>
  <si>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</si>
  <si>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</si>
  <si>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</si>
  <si>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</si>
  <si>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</si>
  <si>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</si>
  <si>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</si>
  <si>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</si>
  <si>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</si>
  <si>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</si>
  <si>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</si>
  <si>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</si>
  <si>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</si>
  <si>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</si>
  <si>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</si>
  <si>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</si>
  <si>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</si>
  <si>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</si>
  <si>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</si>
  <si>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</si>
  <si>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</si>
  <si>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</si>
  <si>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</si>
  <si>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</si>
  <si>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</si>
  <si>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</si>
  <si>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</si>
  <si>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</si>
  <si>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</si>
  <si>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</si>
  <si>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</si>
  <si>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</si>
  <si>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</si>
  <si>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</si>
  <si>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</si>
  <si>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</si>
  <si>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</si>
  <si>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</si>
  <si>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</si>
  <si>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</si>
  <si>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</si>
  <si>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</si>
  <si>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</si>
  <si>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</si>
  <si>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</si>
  <si>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</si>
  <si>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</si>
  <si>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</si>
  <si>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</si>
  <si>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</si>
  <si>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</si>
  <si>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</si>
  <si>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</si>
  <si>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</si>
  <si>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</si>
  <si>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</si>
  <si>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</si>
  <si>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</si>
  <si>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</si>
  <si>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</si>
  <si>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</si>
  <si>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</si>
  <si>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</si>
  <si>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</si>
  <si>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</si>
  <si>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</si>
  <si>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</si>
  <si>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</si>
  <si>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</si>
  <si>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</si>
  <si>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</si>
  <si>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</si>
  <si>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</si>
  <si>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</si>
  <si>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</si>
  <si>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</si>
  <si>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</si>
  <si>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</si>
  <si>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</si>
  <si>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</si>
  <si>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</si>
  <si>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</si>
  <si>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</si>
  <si>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</si>
  <si>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</si>
  <si>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</si>
  <si>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</si>
  <si>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</si>
  <si>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</si>
  <si>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</si>
  <si>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</si>
  <si>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</si>
  <si>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</si>
  <si>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</si>
  <si>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</si>
  <si>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</si>
  <si>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</si>
  <si>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</si>
  <si>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</si>
  <si>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</si>
  <si>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</si>
  <si>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</si>
  <si>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</si>
  <si>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</si>
  <si>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</si>
  <si>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</si>
  <si>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</si>
  <si>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</si>
  <si>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</si>
  <si>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</si>
  <si>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</si>
  <si>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</si>
  <si>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</si>
  <si>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</si>
  <si>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</si>
  <si>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</si>
  <si>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</si>
  <si>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</si>
  <si>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</si>
  <si>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</si>
  <si>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</si>
  <si>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</si>
  <si>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</si>
  <si>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</si>
  <si>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</si>
  <si>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</si>
  <si>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</si>
  <si>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</si>
  <si>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</si>
  <si>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</si>
  <si>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</si>
  <si>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</si>
  <si>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</si>
  <si>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</si>
  <si>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</si>
  <si>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</si>
  <si>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</si>
  <si>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</si>
  <si>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</si>
  <si>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</si>
  <si>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</si>
  <si>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</si>
  <si>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</si>
  <si>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</si>
  <si>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</si>
  <si>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</si>
  <si>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</si>
  <si>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</si>
  <si>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</si>
  <si>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</si>
  <si>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</si>
  <si>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</si>
  <si>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</si>
  <si>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</si>
  <si>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</si>
  <si>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</si>
  <si>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</si>
  <si>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</si>
  <si>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</si>
  <si>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</si>
  <si>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</si>
  <si>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</si>
  <si>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</si>
  <si>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</si>
  <si>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</si>
  <si>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</si>
  <si>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</si>
  <si>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</si>
  <si>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</si>
  <si>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</si>
  <si>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</si>
  <si>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</si>
  <si>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</si>
  <si>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</si>
  <si>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</si>
  <si>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</si>
  <si>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</si>
  <si>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</si>
  <si>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</si>
  <si>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</si>
  <si>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</si>
  <si>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</si>
  <si>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</si>
  <si>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</si>
  <si>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</si>
  <si>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</si>
  <si>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</si>
  <si>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</si>
  <si>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</si>
  <si>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</si>
  <si>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</si>
  <si>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</si>
  <si>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</si>
  <si>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</si>
  <si>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</si>
  <si>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</si>
  <si>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</si>
  <si>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</si>
  <si>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</si>
  <si>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</si>
  <si>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</si>
  <si>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</si>
  <si>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</si>
  <si>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</si>
  <si>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</si>
  <si>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</si>
  <si>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</si>
  <si>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</si>
  <si>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</si>
  <si>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</si>
  <si>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</si>
  <si>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</si>
  <si>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</si>
  <si>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</si>
  <si>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</si>
  <si>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</si>
  <si>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</si>
  <si>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</si>
  <si>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</si>
  <si>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</si>
  <si>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</si>
  <si>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</si>
  <si>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</si>
  <si>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</si>
  <si>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</si>
  <si>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</si>
  <si>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</si>
  <si>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</si>
  <si>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</si>
  <si>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</si>
  <si>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</si>
  <si>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</si>
  <si>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</si>
  <si>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</si>
  <si>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</si>
  <si>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</si>
  <si>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</si>
  <si>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</si>
  <si>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</si>
  <si>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</si>
  <si>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</si>
  <si>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</si>
  <si>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</si>
  <si>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</si>
  <si>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</si>
  <si>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</si>
  <si>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</si>
  <si>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</si>
  <si>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</si>
  <si>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</si>
  <si>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</si>
  <si>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</si>
  <si>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</si>
  <si>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</si>
  <si>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</si>
  <si>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</si>
  <si>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</si>
  <si>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</si>
  <si>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</si>
  <si>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</si>
  <si>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</si>
  <si>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</si>
  <si>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</si>
  <si>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</si>
  <si>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</si>
  <si>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</si>
  <si>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</si>
  <si>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</si>
  <si>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</si>
  <si>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</si>
  <si>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</si>
  <si>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</si>
  <si>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</si>
  <si>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</si>
  <si>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</si>
  <si>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</si>
  <si>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</si>
  <si>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</si>
  <si>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</si>
  <si>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</si>
  <si>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</si>
  <si>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</si>
  <si>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</si>
  <si>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</si>
  <si>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</si>
  <si>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</si>
  <si>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</si>
  <si>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</si>
  <si>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</si>
  <si>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</si>
  <si>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</si>
  <si>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</si>
  <si>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</si>
  <si>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</si>
  <si>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</si>
  <si>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</si>
  <si>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</si>
  <si>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</si>
  <si>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</si>
  <si>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</si>
  <si>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</si>
  <si>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</si>
  <si>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</si>
  <si>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</si>
  <si>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</si>
  <si>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</si>
  <si>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</si>
  <si>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</si>
  <si>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</si>
  <si>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</si>
  <si>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</si>
  <si>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</si>
  <si>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</si>
  <si>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</si>
  <si>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</si>
  <si>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</si>
  <si>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</si>
  <si>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</si>
  <si>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</si>
  <si>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</si>
  <si>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</si>
  <si>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</si>
  <si>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</si>
  <si>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</si>
  <si>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</si>
  <si>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</si>
  <si>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</si>
  <si>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</si>
  <si>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</si>
  <si>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</si>
  <si>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</si>
  <si>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</si>
  <si>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</si>
  <si>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</si>
  <si>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</si>
  <si>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</si>
  <si>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</si>
  <si>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</si>
  <si>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</si>
  <si>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</si>
  <si>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</si>
  <si>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</si>
  <si>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</si>
  <si>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</si>
  <si>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</si>
  <si>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</si>
  <si>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</si>
  <si>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</si>
  <si>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</si>
  <si>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</si>
  <si>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</si>
  <si>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</si>
  <si>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</si>
  <si>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</si>
  <si>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</si>
  <si>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</si>
  <si>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</si>
  <si>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</si>
  <si>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</si>
  <si>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</si>
  <si>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</si>
  <si>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</si>
  <si>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</si>
  <si>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</si>
  <si>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</si>
  <si>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</si>
  <si>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</si>
  <si>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</si>
  <si>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</si>
  <si>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</si>
  <si>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</si>
  <si>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</si>
  <si>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</si>
  <si>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</si>
  <si>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</si>
  <si>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</si>
  <si>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</si>
  <si>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</si>
  <si>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</si>
  <si>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</si>
  <si>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</si>
  <si>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</si>
  <si>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</si>
  <si>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</si>
  <si>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</si>
  <si>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</si>
  <si>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</si>
  <si>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</si>
  <si>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</si>
  <si>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</si>
  <si>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</si>
  <si>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</si>
  <si>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</si>
  <si>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</si>
  <si>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</si>
  <si>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</si>
  <si>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</si>
  <si>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</si>
  <si>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</si>
  <si>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</si>
  <si>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</si>
  <si>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</si>
  <si>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</si>
  <si>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</si>
  <si>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</si>
  <si>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</si>
  <si>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</si>
  <si>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</si>
  <si>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</si>
  <si>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</si>
  <si>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</si>
  <si>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</si>
  <si>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</si>
  <si>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</si>
  <si>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</si>
  <si>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</si>
  <si>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</si>
  <si>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</si>
  <si>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</si>
  <si>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</si>
  <si>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</si>
  <si>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</si>
  <si>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</si>
  <si>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</si>
  <si>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</si>
  <si>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</si>
  <si>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</si>
  <si>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</si>
  <si>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</si>
  <si>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</si>
  <si>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</si>
  <si>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</si>
  <si>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</si>
  <si>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</si>
  <si>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</si>
  <si>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</si>
  <si>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</si>
  <si>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</si>
  <si>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</si>
  <si>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</si>
  <si>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</si>
  <si>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</si>
  <si>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</si>
  <si>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</si>
  <si>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</si>
  <si>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</si>
  <si>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</si>
  <si>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</si>
  <si>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</si>
  <si>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</si>
  <si>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</si>
  <si>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</si>
  <si>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</si>
  <si>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</si>
  <si>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</si>
  <si>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</si>
  <si>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</si>
  <si>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</si>
  <si>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</si>
  <si>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</si>
  <si>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</si>
  <si>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</si>
  <si>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</si>
  <si>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</si>
  <si>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</si>
  <si>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</si>
  <si>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</si>
  <si>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</si>
  <si>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</si>
  <si>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</si>
  <si>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</si>
  <si>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</si>
  <si>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</si>
  <si>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</si>
  <si>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</si>
  <si>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</si>
  <si>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</si>
  <si>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</si>
  <si>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</si>
  <si>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</si>
  <si>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</si>
  <si>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</si>
  <si>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</si>
  <si>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</si>
  <si>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</si>
  <si>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</si>
  <si>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</si>
  <si>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</si>
  <si>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</si>
  <si>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</si>
  <si>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</si>
  <si>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</si>
  <si>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</si>
  <si>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</si>
  <si>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</si>
  <si>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</si>
  <si>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</si>
  <si>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</si>
  <si>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</si>
  <si>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</si>
  <si>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</si>
  <si>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</si>
  <si>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</si>
  <si>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</si>
  <si>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</si>
  <si>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</si>
  <si>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</si>
  <si>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</si>
  <si>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</si>
  <si>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</si>
  <si>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</si>
  <si>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</si>
  <si>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</si>
  <si>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</si>
  <si>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</si>
  <si>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</si>
  <si>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</si>
  <si>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</si>
  <si>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</si>
  <si>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</si>
  <si>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</si>
  <si>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</si>
  <si>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</si>
  <si>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</si>
  <si>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</si>
  <si>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</si>
  <si>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</si>
  <si>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</si>
  <si>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</si>
  <si>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</si>
  <si>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</si>
  <si>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</si>
  <si>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</si>
  <si>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</si>
  <si>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</si>
  <si>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</si>
  <si>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</si>
  <si>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</si>
  <si>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</si>
  <si>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</si>
  <si>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</si>
  <si>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</si>
  <si>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</si>
  <si>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</si>
  <si>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</si>
  <si>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</si>
  <si>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</si>
  <si>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</si>
  <si>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</si>
  <si>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</si>
  <si>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</si>
  <si>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</si>
  <si>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</si>
  <si>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</si>
  <si>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</si>
  <si>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</si>
  <si>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</si>
  <si>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</si>
  <si>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</si>
  <si>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</si>
  <si>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</si>
  <si>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</si>
  <si>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</si>
  <si>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</si>
  <si>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</si>
  <si>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</si>
  <si>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</si>
  <si>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</si>
  <si>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</si>
  <si>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</si>
  <si>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</si>
  <si>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</si>
  <si>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</si>
  <si>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</si>
  <si>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</si>
  <si>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</si>
  <si>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</si>
  <si>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</si>
  <si>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</si>
  <si>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</si>
  <si>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</si>
  <si>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</si>
  <si>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</si>
  <si>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</si>
  <si>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</si>
  <si>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</si>
  <si>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</si>
  <si>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</si>
  <si>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</si>
  <si>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</si>
  <si>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</si>
  <si>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</si>
  <si>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</si>
  <si>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</si>
  <si>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</si>
  <si>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</si>
  <si>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</si>
  <si>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</si>
  <si>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</si>
  <si>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</si>
  <si>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</si>
  <si>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</si>
  <si>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</si>
  <si>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</si>
  <si>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</si>
  <si>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</si>
  <si>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</si>
  <si>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</si>
  <si>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</si>
  <si>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</si>
  <si>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</si>
  <si>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</si>
  <si>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</si>
  <si>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</si>
  <si>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</si>
  <si>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</si>
  <si>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</si>
  <si>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</si>
  <si>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</si>
  <si>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</si>
  <si>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</si>
  <si>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</si>
  <si>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</si>
  <si>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</si>
  <si>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</si>
  <si>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</si>
  <si>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</si>
  <si>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</si>
  <si>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</si>
  <si>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</si>
  <si>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</si>
  <si>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</si>
  <si>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</si>
  <si>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</si>
  <si>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</si>
  <si>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</si>
  <si>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</si>
  <si>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</si>
  <si>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</si>
  <si>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</si>
  <si>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</si>
  <si>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</si>
  <si>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</si>
  <si>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</si>
  <si>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</si>
  <si>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</si>
  <si>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</si>
  <si>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</si>
  <si>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</si>
  <si>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</si>
  <si>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</si>
  <si>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</si>
  <si>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</si>
  <si>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</si>
  <si>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</si>
  <si>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</si>
  <si>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</si>
  <si>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</si>
  <si>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</si>
  <si>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</si>
  <si>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</si>
  <si>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</si>
  <si>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</si>
  <si>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</si>
  <si>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</si>
  <si>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</si>
  <si>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</si>
  <si>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</si>
  <si>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</si>
  <si>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</si>
  <si>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</si>
  <si>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</si>
  <si>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</si>
  <si>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</si>
  <si>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</si>
  <si>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</si>
  <si>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</si>
  <si>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</si>
  <si>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</si>
  <si>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</si>
  <si>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</si>
  <si>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</si>
  <si>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</si>
  <si>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</si>
  <si>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</si>
  <si>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</si>
  <si>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</si>
  <si>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</si>
  <si>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</si>
  <si>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</si>
  <si>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</si>
  <si>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</si>
  <si>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</si>
  <si>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</si>
  <si>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</si>
  <si>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</si>
  <si>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</si>
  <si>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</si>
  <si>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</si>
  <si>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</si>
  <si>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</si>
  <si>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</si>
  <si>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</si>
  <si>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</si>
  <si>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</si>
  <si>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</si>
  <si>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</si>
  <si>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</si>
  <si>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</si>
  <si>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</si>
  <si>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</si>
  <si>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</si>
  <si>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</si>
  <si>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</si>
  <si>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</si>
  <si>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</si>
  <si>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</si>
  <si>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</si>
  <si>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</si>
  <si>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</si>
  <si>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</si>
  <si>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</si>
  <si>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</si>
  <si>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</si>
  <si>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</si>
  <si>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</si>
  <si>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</si>
  <si>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</si>
  <si>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</si>
  <si>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</si>
  <si>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</si>
  <si>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</si>
  <si>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</si>
  <si>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</si>
  <si>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</si>
  <si>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</si>
  <si>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</si>
  <si>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</si>
  <si>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</si>
  <si>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</si>
  <si>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</si>
  <si>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</si>
  <si>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</si>
  <si>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</si>
  <si>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</si>
  <si>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</si>
  <si>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</si>
  <si>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</si>
  <si>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</si>
  <si>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</si>
  <si>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</si>
  <si>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</si>
  <si>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</si>
  <si>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</si>
  <si>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</si>
  <si>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</si>
  <si>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</si>
  <si>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</si>
  <si>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</si>
  <si>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</si>
  <si>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</si>
  <si>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</si>
  <si>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</si>
  <si>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</si>
  <si>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</si>
  <si>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</si>
  <si>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</si>
  <si>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</si>
  <si>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</si>
  <si>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</si>
  <si>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</si>
  <si>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</si>
  <si>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</si>
  <si>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</si>
  <si>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</si>
  <si>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</si>
  <si>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</si>
  <si>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</si>
  <si>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</si>
  <si>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</si>
  <si>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</si>
  <si>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</si>
  <si>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</si>
  <si>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</si>
  <si>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</si>
  <si>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</si>
  <si>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</si>
  <si>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</si>
  <si>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</si>
  <si>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</si>
  <si>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</si>
  <si>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</si>
  <si>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</si>
  <si>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</si>
  <si>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</si>
  <si>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</si>
  <si>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</si>
  <si>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</si>
  <si>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</si>
  <si>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</si>
  <si>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</si>
  <si>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</si>
  <si>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</si>
  <si>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</si>
  <si>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</si>
  <si>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</si>
  <si>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</si>
  <si>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</si>
  <si>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</si>
  <si>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</si>
  <si>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</si>
  <si>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</si>
  <si>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</si>
  <si>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</si>
  <si>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</si>
  <si>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</si>
  <si>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</si>
  <si>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</si>
  <si>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</si>
  <si>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</si>
  <si>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</si>
  <si>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</si>
  <si>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</si>
  <si>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</si>
  <si>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</si>
  <si>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</si>
  <si>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</si>
  <si>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</si>
  <si>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</si>
  <si>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</si>
  <si>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</si>
  <si>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</si>
  <si>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</si>
  <si>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</si>
  <si>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</si>
  <si>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</si>
  <si>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</si>
  <si>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</si>
  <si>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</si>
  <si>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</si>
  <si>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</si>
  <si>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</si>
  <si>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</si>
  <si>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</si>
  <si>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</si>
  <si>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</si>
  <si>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</si>
  <si>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</si>
  <si>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</si>
  <si>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</si>
  <si>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</si>
  <si>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</si>
  <si>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</si>
  <si>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</si>
  <si>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</si>
  <si>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</si>
  <si>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</si>
  <si>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</si>
  <si>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</si>
  <si>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</si>
  <si>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</si>
  <si>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</si>
  <si>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</si>
  <si>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</si>
  <si>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</si>
  <si>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</si>
  <si>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</si>
  <si>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</si>
  <si>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</si>
  <si>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</si>
  <si>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</si>
  <si>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</si>
  <si>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</si>
  <si>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</si>
  <si>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</si>
  <si>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</si>
  <si>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</si>
  <si>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</si>
  <si>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</si>
  <si>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</si>
  <si>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</si>
  <si>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</si>
  <si>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</si>
  <si>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</si>
  <si>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</si>
  <si>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</si>
  <si>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</si>
  <si>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</si>
  <si>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</si>
  <si>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</si>
  <si>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</si>
  <si>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</si>
  <si>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</si>
  <si>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</si>
  <si>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</si>
  <si>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</si>
  <si>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</si>
  <si>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</si>
  <si>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</si>
  <si>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</si>
  <si>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</si>
  <si>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</si>
  <si>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</si>
  <si>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</si>
  <si>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</si>
  <si>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</si>
  <si>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</si>
  <si>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</si>
  <si>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</si>
  <si>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</si>
  <si>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</si>
  <si>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</si>
  <si>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</si>
  <si>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</si>
  <si>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</si>
  <si>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</si>
  <si>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</si>
  <si>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</si>
  <si>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</si>
  <si>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</si>
  <si>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</si>
  <si>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</si>
  <si>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</si>
  <si>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</si>
  <si>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</si>
  <si>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</si>
  <si>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</si>
  <si>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</si>
  <si>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</si>
  <si>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</si>
  <si>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</si>
  <si>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</si>
  <si>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</si>
  <si>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</si>
  <si>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</si>
  <si>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</si>
  <si>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</si>
  <si>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</si>
  <si>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</si>
  <si>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</si>
  <si>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</si>
  <si>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</si>
  <si>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</si>
  <si>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</si>
  <si>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</si>
  <si>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</si>
  <si>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</si>
  <si>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</si>
  <si>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</si>
  <si>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</si>
  <si>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</si>
  <si>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</si>
  <si>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</si>
  <si>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</si>
  <si>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</si>
  <si>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</si>
  <si>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</si>
  <si>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</si>
  <si>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</si>
  <si>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</si>
  <si>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</si>
  <si>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</si>
  <si>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</si>
  <si>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</si>
  <si>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</si>
  <si>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</si>
  <si>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</si>
  <si>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</si>
  <si>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</si>
  <si>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</si>
  <si>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</si>
  <si>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</si>
  <si>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</si>
  <si>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</si>
  <si>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</si>
  <si>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</si>
  <si>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</si>
  <si>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</si>
  <si>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</si>
  <si>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</si>
  <si>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</si>
  <si>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</si>
  <si>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</si>
  <si>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</si>
  <si>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</si>
  <si>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</si>
  <si>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</si>
  <si>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</si>
  <si>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</si>
  <si>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</si>
  <si>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</si>
  <si>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</si>
  <si>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</si>
  <si>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</si>
  <si>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</si>
  <si>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</si>
  <si>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</si>
  <si>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</si>
  <si>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</si>
  <si>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</si>
  <si>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</si>
  <si>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</si>
  <si>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</si>
  <si>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</si>
  <si>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</si>
  <si>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</si>
  <si>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</si>
  <si>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</si>
  <si>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</si>
  <si>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</si>
  <si>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</si>
  <si>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</si>
  <si>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</si>
  <si>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</si>
  <si>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</si>
  <si>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</si>
  <si>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</si>
  <si>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</si>
  <si>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</si>
  <si>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</si>
  <si>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</si>
  <si>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</si>
  <si>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</si>
  <si>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</si>
  <si>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</si>
  <si>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</si>
  <si>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</si>
  <si>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</si>
  <si>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</si>
  <si>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</si>
  <si>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</si>
  <si>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</si>
  <si>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</si>
  <si>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</si>
  <si>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</si>
  <si>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</si>
  <si>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</si>
  <si>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</si>
  <si>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</si>
  <si>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</si>
  <si>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</si>
  <si>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</si>
  <si>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</si>
  <si>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</si>
  <si>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</si>
  <si>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</si>
  <si>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</si>
  <si>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</si>
  <si>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</si>
  <si>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</si>
  <si>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</si>
  <si>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</si>
  <si>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</si>
  <si>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</si>
  <si>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</si>
  <si>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</si>
  <si>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</si>
  <si>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</si>
  <si>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</si>
  <si>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</si>
  <si>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</si>
  <si>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</si>
  <si>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</si>
  <si>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</si>
  <si>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</si>
  <si>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</si>
  <si>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</si>
  <si>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</si>
  <si>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</si>
  <si>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</si>
  <si>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</si>
  <si>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</si>
  <si>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</si>
  <si>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</si>
  <si>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</si>
  <si>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</si>
  <si>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</si>
  <si>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</si>
  <si>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</si>
  <si>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</si>
  <si>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</si>
  <si>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</si>
  <si>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</si>
  <si>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</si>
  <si>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</si>
  <si>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</si>
  <si>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</si>
  <si>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</si>
  <si>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</si>
  <si>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</si>
  <si>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</si>
  <si>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</si>
  <si>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</si>
  <si>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</si>
  <si>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</si>
  <si>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</si>
  <si>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</si>
  <si>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</si>
  <si>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</si>
  <si>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</si>
  <si>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</si>
  <si>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</si>
  <si>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</si>
  <si>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</si>
  <si>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</si>
  <si>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</si>
  <si>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</si>
  <si>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</si>
  <si>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</si>
  <si>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</si>
  <si>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</si>
  <si>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</si>
  <si>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</si>
  <si>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</si>
  <si>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</si>
  <si>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</si>
  <si>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</si>
  <si>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</si>
  <si>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</si>
  <si>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</si>
  <si>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</si>
  <si>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</si>
  <si>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</si>
  <si>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</si>
  <si>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</si>
  <si>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</si>
  <si>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</si>
  <si>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</si>
  <si>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</si>
  <si>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</si>
  <si>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</si>
  <si>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</si>
  <si>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</si>
  <si>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</si>
  <si>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</si>
  <si>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</si>
  <si>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</si>
  <si>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</si>
  <si>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</si>
  <si>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</si>
  <si>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</si>
  <si>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</si>
  <si>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</si>
  <si>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</si>
  <si>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</si>
  <si>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</si>
  <si>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</si>
  <si>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</si>
  <si>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</si>
  <si>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</si>
  <si>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</si>
  <si>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</si>
  <si>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</si>
  <si>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</si>
  <si>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</si>
  <si>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</si>
  <si>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</si>
  <si>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</si>
  <si>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</si>
  <si>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</si>
  <si>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</si>
  <si>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</si>
  <si>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</si>
  <si>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</si>
  <si>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</si>
  <si>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</si>
  <si>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</si>
  <si>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</si>
  <si>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</si>
  <si>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</si>
  <si>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</si>
  <si>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</si>
  <si>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</si>
  <si>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</si>
  <si>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</si>
  <si>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</si>
  <si>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</si>
  <si>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</si>
  <si>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</si>
  <si>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</si>
  <si>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</si>
  <si>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</si>
  <si>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</si>
  <si>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</si>
  <si>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</si>
  <si>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</si>
  <si>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</si>
  <si>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</si>
  <si>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</si>
  <si>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</si>
  <si>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</si>
  <si>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</si>
  <si>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</si>
  <si>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</si>
  <si>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</si>
  <si>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</si>
  <si>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</si>
  <si>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</si>
  <si>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</si>
  <si>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</si>
  <si>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</si>
  <si>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</si>
  <si>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</si>
  <si>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</si>
  <si>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</si>
  <si>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</si>
  <si>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</si>
  <si>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</si>
  <si>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</si>
  <si>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</si>
  <si>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</si>
  <si>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</si>
  <si>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</si>
  <si>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</si>
  <si>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</si>
  <si>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</si>
  <si>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</si>
  <si>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</si>
  <si>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</si>
  <si>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</si>
  <si>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</si>
  <si>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</si>
  <si>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</si>
  <si>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</si>
  <si>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</si>
  <si>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</si>
  <si>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</si>
  <si>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</si>
  <si>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</si>
  <si>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</si>
  <si>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</si>
  <si>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</si>
  <si>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</si>
  <si>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</si>
  <si>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</si>
  <si>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</si>
  <si>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</si>
  <si>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</si>
  <si>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</si>
  <si>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</si>
  <si>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</si>
  <si>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</si>
  <si>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</si>
  <si>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</si>
  <si>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</si>
  <si>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</si>
  <si>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</si>
  <si>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</si>
  <si>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</si>
  <si>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</si>
  <si>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</si>
  <si>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</si>
  <si>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</si>
  <si>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</si>
  <si>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</si>
  <si>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</si>
  <si>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</si>
  <si>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</si>
  <si>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</si>
  <si>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</si>
  <si>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</si>
  <si>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</si>
  <si>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</si>
  <si>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</si>
  <si>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</si>
  <si>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</si>
  <si>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</si>
  <si>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</si>
  <si>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</si>
  <si>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</si>
  <si>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</si>
  <si>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</si>
  <si>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</si>
  <si>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</si>
  <si>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</si>
  <si>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</si>
  <si>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</si>
  <si>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</si>
  <si>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</si>
  <si>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</si>
  <si>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</si>
  <si>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</si>
  <si>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</si>
  <si>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</si>
  <si>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</si>
  <si>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</si>
  <si>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</si>
  <si>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</si>
  <si>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</si>
  <si>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</si>
  <si>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</si>
  <si>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</si>
  <si>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</si>
  <si>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</si>
  <si>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</si>
  <si>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</si>
  <si>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</si>
  <si>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</si>
  <si>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</si>
  <si>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</si>
  <si>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</si>
  <si>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</si>
  <si>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</si>
  <si>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</si>
  <si>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</si>
  <si>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</si>
  <si>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</si>
  <si>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</si>
  <si>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</si>
  <si>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</si>
  <si>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</si>
  <si>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</si>
  <si>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</si>
  <si>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</si>
  <si>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</si>
  <si>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</si>
  <si>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</si>
  <si>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</si>
  <si>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</si>
  <si>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</si>
  <si>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</si>
  <si>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</si>
  <si>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</si>
  <si>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</si>
  <si>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</si>
  <si>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</si>
  <si>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</si>
  <si>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</si>
  <si>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</si>
  <si>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</si>
  <si>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</si>
  <si>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</si>
  <si>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</si>
  <si>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</si>
  <si>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</si>
  <si>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</si>
  <si>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</si>
  <si>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</si>
  <si>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</si>
  <si>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</si>
  <si>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</si>
  <si>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</si>
  <si>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</si>
  <si>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</si>
  <si>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</si>
  <si>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</si>
  <si>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</si>
  <si>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</si>
  <si>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</si>
  <si>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</si>
  <si>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</si>
  <si>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</si>
  <si>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</si>
  <si>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</si>
  <si>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</si>
  <si>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</si>
  <si>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</si>
  <si>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</si>
  <si>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</si>
  <si>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</si>
  <si>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</si>
  <si>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</si>
  <si>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</si>
  <si>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</si>
  <si>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</si>
  <si>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</si>
  <si>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</si>
  <si>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</si>
  <si>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</si>
  <si>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</si>
  <si>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</si>
  <si>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</si>
  <si>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</si>
  <si>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</si>
  <si>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</si>
  <si>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</si>
  <si>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</si>
  <si>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</si>
  <si>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</si>
  <si>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</si>
  <si>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</si>
  <si>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</si>
  <si>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</si>
  <si>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</si>
  <si>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</si>
  <si>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</si>
  <si>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</si>
  <si>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</si>
  <si>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</si>
  <si>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</si>
  <si>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</si>
  <si>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</si>
  <si>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</si>
  <si>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</si>
  <si>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</si>
  <si>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</si>
  <si>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</si>
  <si>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</si>
  <si>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</si>
  <si>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</si>
  <si>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</si>
  <si>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</si>
  <si>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</si>
  <si>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</si>
  <si>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</si>
  <si>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</si>
  <si>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</si>
  <si>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</si>
  <si>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</si>
  <si>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</si>
  <si>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</si>
  <si>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</si>
  <si>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</si>
  <si>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</si>
  <si>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</si>
  <si>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</si>
  <si>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</si>
  <si>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</si>
  <si>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</si>
  <si>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</si>
  <si>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</si>
  <si>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</si>
  <si>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</si>
  <si>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</si>
  <si>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</si>
  <si>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</si>
  <si>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</si>
  <si>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</si>
  <si>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</si>
  <si>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</si>
  <si>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</si>
  <si>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</si>
  <si>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</si>
  <si>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</si>
  <si>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</si>
  <si>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</si>
  <si>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</si>
  <si>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</si>
  <si>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</si>
  <si>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</si>
  <si>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</si>
  <si>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</si>
  <si>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</si>
  <si>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</si>
  <si>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</si>
  <si>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</si>
  <si>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</si>
  <si>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</si>
  <si>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</si>
  <si>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</si>
  <si>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</si>
  <si>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</si>
  <si>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</si>
  <si>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</si>
  <si>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</si>
  <si>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</si>
  <si>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</si>
  <si>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</si>
  <si>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</si>
  <si>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</si>
  <si>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</si>
  <si>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</si>
  <si>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</si>
  <si>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</si>
  <si>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</si>
  <si>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</si>
  <si>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</si>
  <si>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</si>
  <si>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</si>
  <si>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</si>
  <si>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</si>
  <si>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</si>
  <si>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</si>
  <si>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</si>
  <si>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</si>
  <si>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</si>
  <si>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</si>
  <si>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</si>
  <si>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</si>
  <si>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</si>
  <si>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</si>
  <si>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</si>
  <si>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</si>
  <si>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</si>
  <si>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</si>
  <si>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</si>
  <si>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</si>
  <si>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</si>
  <si>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</si>
  <si>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</si>
  <si>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</si>
  <si>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</si>
  <si>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</si>
  <si>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</si>
  <si>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</si>
  <si>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</si>
  <si>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</si>
  <si>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</si>
  <si>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</si>
  <si>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</si>
  <si>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</si>
  <si>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</si>
  <si>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</si>
  <si>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</si>
  <si>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</si>
  <si>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</si>
  <si>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</si>
  <si>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</si>
  <si>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</si>
  <si>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</si>
  <si>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</si>
  <si>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</si>
  <si>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</si>
  <si>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</si>
  <si>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</si>
  <si>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</si>
  <si>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</si>
  <si>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</si>
  <si>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</si>
  <si>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</si>
  <si>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</si>
  <si>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</si>
  <si>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</si>
  <si>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</si>
  <si>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</si>
  <si>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</si>
  <si>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</si>
  <si>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</si>
  <si>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</si>
  <si>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</si>
  <si>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</si>
  <si>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</si>
  <si>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</si>
  <si>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</si>
  <si>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</si>
  <si>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</si>
  <si>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</si>
  <si>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</si>
  <si>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</si>
  <si>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</si>
  <si>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</si>
  <si>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</si>
  <si>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</si>
  <si>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</si>
  <si>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</si>
  <si>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</si>
  <si>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</si>
  <si>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</si>
  <si>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</si>
  <si>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</si>
  <si>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</si>
  <si>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</si>
  <si>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</si>
  <si>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</si>
  <si>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</si>
  <si>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</si>
  <si>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</si>
  <si>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</si>
  <si>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</si>
  <si>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</si>
  <si>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</si>
  <si>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</si>
  <si>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</si>
  <si>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</si>
  <si>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</si>
  <si>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</si>
  <si>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</si>
  <si>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</si>
  <si>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</si>
  <si>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</si>
  <si>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</si>
  <si>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</si>
  <si>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</si>
  <si>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</si>
  <si>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</si>
  <si>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</si>
  <si>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</si>
  <si>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</si>
  <si>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</si>
  <si>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</si>
  <si>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</si>
  <si>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</si>
  <si>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</si>
  <si>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</si>
  <si>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</si>
  <si>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</si>
  <si>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</si>
  <si>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</si>
  <si>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</si>
  <si>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</si>
  <si>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</si>
  <si>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</si>
  <si>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</si>
  <si>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</si>
  <si>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</si>
  <si>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</si>
  <si>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</si>
  <si>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</si>
  <si>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</si>
  <si>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</si>
  <si>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</si>
  <si>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</si>
  <si>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</si>
  <si>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</si>
  <si>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</si>
  <si>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</si>
  <si>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</si>
  <si>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</si>
  <si>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</si>
  <si>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</si>
  <si>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</si>
  <si>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</si>
  <si>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</si>
  <si>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</si>
  <si>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</si>
  <si>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</si>
  <si>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</si>
  <si>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</si>
  <si>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</si>
  <si>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</si>
  <si>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</si>
  <si>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</si>
  <si>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</si>
  <si>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</si>
  <si>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</si>
  <si>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</si>
  <si>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</si>
  <si>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</si>
  <si>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</si>
  <si>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</si>
  <si>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</si>
  <si>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</si>
  <si>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</si>
  <si>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</si>
  <si>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</si>
  <si>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</si>
  <si>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</si>
  <si>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</si>
  <si>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</si>
  <si>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</si>
  <si>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</si>
  <si>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</si>
  <si>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</si>
  <si>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</si>
  <si>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</si>
  <si>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</si>
  <si>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</si>
  <si>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</si>
  <si>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</si>
  <si>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</si>
  <si>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</si>
  <si>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</si>
  <si>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</si>
  <si>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</si>
  <si>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</si>
  <si>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</si>
  <si>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</si>
  <si>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</si>
  <si>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</si>
  <si>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</si>
  <si>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</si>
  <si>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</si>
  <si>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</si>
  <si>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</si>
  <si>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</si>
  <si>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</si>
  <si>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</si>
  <si>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</si>
  <si>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</si>
  <si>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</si>
  <si>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</si>
  <si>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</si>
  <si>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</si>
  <si>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</si>
  <si>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</si>
  <si>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</si>
  <si>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</si>
  <si>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</si>
  <si>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</si>
  <si>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</si>
  <si>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</si>
  <si>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</si>
  <si>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</si>
  <si>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</si>
  <si>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</si>
  <si>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</si>
  <si>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</si>
  <si>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</si>
  <si>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</si>
  <si>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</si>
  <si>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</si>
  <si>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</si>
  <si>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</si>
  <si>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</si>
  <si>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</si>
  <si>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</si>
  <si>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</si>
  <si>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</si>
  <si>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</si>
  <si>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</si>
  <si>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</si>
  <si>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</si>
  <si>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</si>
  <si>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</si>
  <si>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</si>
  <si>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</si>
  <si>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</si>
  <si>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</si>
  <si>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</si>
  <si>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</si>
  <si>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</si>
  <si>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</si>
  <si>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</si>
  <si>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</si>
  <si>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</si>
  <si>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</si>
  <si>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</si>
  <si>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</si>
  <si>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</si>
  <si>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</si>
  <si>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</si>
  <si>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</si>
  <si>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</si>
  <si>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</si>
  <si>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</si>
  <si>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</si>
  <si>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</si>
  <si>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</si>
  <si>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</si>
  <si>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</si>
  <si>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</si>
  <si>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</si>
  <si>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</si>
  <si>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</si>
  <si>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</si>
  <si>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</si>
  <si>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</si>
  <si>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</si>
  <si>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</si>
  <si>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</si>
  <si>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</si>
  <si>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</si>
  <si>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</si>
  <si>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</si>
  <si>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</si>
  <si>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</si>
  <si>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</si>
  <si>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</si>
  <si>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</si>
  <si>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</si>
  <si>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</si>
  <si>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</si>
  <si>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</si>
  <si>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</si>
  <si>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</si>
  <si>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</si>
  <si>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</si>
  <si>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</si>
  <si>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</si>
  <si>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</si>
  <si>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</si>
  <si>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</si>
  <si>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</si>
  <si>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</si>
  <si>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</si>
  <si>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</si>
  <si>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</si>
  <si>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</si>
  <si>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</si>
  <si>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</si>
  <si>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</si>
  <si>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</si>
  <si>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</si>
  <si>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</si>
  <si>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</si>
  <si>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</si>
  <si>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</si>
  <si>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</si>
  <si>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</si>
  <si>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</si>
  <si>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</si>
  <si>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</si>
  <si>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</si>
  <si>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</si>
  <si>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</si>
  <si>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</si>
  <si>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</si>
  <si>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</si>
  <si>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</si>
  <si>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</si>
  <si>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</si>
  <si>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</si>
  <si>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</si>
  <si>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</si>
  <si>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</si>
  <si>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</si>
  <si>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</si>
  <si>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</si>
  <si>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</si>
  <si>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</si>
  <si>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</si>
  <si>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</si>
  <si>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</si>
  <si>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</si>
  <si>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</si>
  <si>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</si>
  <si>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</si>
  <si>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</si>
  <si>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</si>
  <si>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</si>
  <si>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</si>
  <si>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</si>
  <si>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</si>
  <si>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</si>
  <si>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</si>
  <si>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</si>
  <si>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</si>
  <si>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</si>
  <si>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</si>
  <si>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</si>
  <si>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</si>
  <si>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</si>
  <si>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</si>
  <si>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</si>
  <si>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</si>
  <si>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</si>
  <si>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</si>
  <si>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</si>
  <si>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</si>
  <si>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</si>
  <si>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</si>
  <si>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</si>
  <si>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</si>
  <si>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</si>
  <si>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</si>
  <si>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</si>
  <si>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</si>
  <si>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</si>
  <si>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</si>
  <si>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</si>
  <si>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</si>
  <si>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</si>
  <si>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</si>
  <si>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</si>
  <si>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</si>
  <si>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</si>
  <si>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</si>
  <si>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</si>
  <si>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</si>
  <si>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</si>
  <si>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</si>
  <si>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</si>
  <si>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</si>
  <si>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</si>
  <si>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</si>
  <si>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</si>
  <si>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</si>
  <si>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</si>
  <si>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</si>
  <si>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</si>
  <si>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</si>
  <si>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</si>
  <si>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</si>
  <si>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</si>
  <si>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</si>
  <si>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</si>
  <si>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</si>
  <si>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</si>
  <si>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</si>
  <si>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</si>
  <si>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</si>
  <si>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</si>
  <si>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</si>
  <si>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</si>
  <si>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</si>
  <si>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</si>
  <si>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</si>
  <si>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</si>
  <si>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</si>
  <si>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</si>
  <si>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</si>
  <si>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</si>
  <si>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</si>
  <si>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</si>
  <si>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</si>
  <si>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</si>
  <si>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</si>
  <si>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</si>
  <si>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</si>
  <si>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</si>
  <si>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</si>
  <si>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</si>
  <si>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</si>
  <si>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</si>
  <si>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</si>
  <si>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</si>
  <si>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</si>
  <si>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</si>
  <si>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</si>
  <si>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</si>
  <si>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</si>
  <si>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</si>
  <si>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</si>
  <si>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</si>
  <si>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</si>
  <si>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</si>
  <si>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</si>
  <si>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</si>
  <si>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</si>
  <si>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</si>
  <si>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</si>
  <si>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</si>
  <si>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</si>
  <si>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</si>
  <si>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</si>
  <si>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</si>
  <si>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</si>
  <si>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</si>
  <si>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</si>
  <si>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</si>
  <si>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</si>
  <si>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</si>
  <si>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</si>
  <si>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</si>
  <si>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</si>
  <si>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</si>
  <si>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</si>
  <si>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</si>
  <si>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</si>
  <si>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</si>
  <si>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</si>
  <si>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</si>
  <si>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</si>
  <si>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</si>
  <si>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</si>
  <si>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</si>
  <si>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</si>
  <si>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</si>
  <si>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</si>
  <si>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</si>
  <si>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</si>
  <si>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</si>
  <si>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</si>
  <si>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</si>
  <si>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</si>
  <si>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</si>
  <si>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</si>
  <si>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</si>
  <si>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</si>
  <si>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</si>
  <si>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</si>
  <si>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</si>
  <si>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</si>
  <si>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</si>
  <si>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</si>
  <si>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</si>
  <si>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</si>
  <si>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</si>
  <si>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</si>
  <si>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</si>
  <si>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</si>
  <si>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</si>
  <si>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</si>
  <si>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</si>
  <si>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</si>
  <si>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</si>
  <si>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</si>
  <si>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</si>
  <si>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</si>
  <si>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</si>
  <si>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</si>
  <si>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</si>
  <si>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</si>
  <si>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</si>
  <si>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</si>
  <si>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</si>
  <si>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</si>
  <si>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</si>
  <si>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</si>
  <si>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</si>
  <si>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</si>
  <si>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</si>
  <si>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</si>
  <si>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</si>
  <si>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</si>
  <si>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</si>
  <si>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</si>
  <si>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</si>
  <si>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</si>
  <si>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</si>
  <si>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</si>
  <si>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</si>
  <si>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</si>
  <si>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</si>
  <si>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</si>
  <si>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</si>
  <si>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</si>
  <si>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</si>
  <si>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</si>
  <si>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</si>
  <si>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</si>
  <si>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</si>
  <si>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</si>
  <si>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</si>
  <si>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</si>
  <si>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</si>
  <si>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</si>
  <si>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</si>
  <si>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</si>
  <si>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</si>
  <si>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</si>
  <si>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</si>
  <si>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</si>
  <si>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</si>
  <si>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</si>
  <si>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</si>
  <si>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</si>
  <si>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</si>
  <si>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</si>
  <si>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</si>
  <si>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</si>
  <si>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</si>
  <si>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</si>
  <si>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</si>
  <si>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</si>
  <si>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</si>
  <si>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</si>
  <si>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</si>
  <si>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</si>
  <si>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</si>
  <si>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</si>
  <si>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</si>
  <si>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</si>
  <si>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</si>
  <si>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</si>
  <si>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</si>
  <si>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</si>
  <si>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</si>
  <si>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</si>
  <si>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</si>
  <si>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</si>
  <si>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</si>
  <si>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</si>
  <si>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</si>
  <si>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</si>
  <si>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</si>
  <si>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</si>
  <si>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</si>
  <si>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</si>
  <si>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</si>
  <si>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</si>
  <si>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</si>
  <si>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</si>
  <si>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</si>
  <si>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</si>
  <si>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</si>
  <si>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</si>
  <si>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</si>
  <si>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</si>
  <si>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</si>
  <si>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</si>
  <si>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</si>
  <si>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</si>
  <si>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</si>
  <si>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</si>
  <si>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</si>
  <si>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</si>
  <si>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</si>
  <si>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</si>
  <si>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</si>
  <si>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</si>
  <si>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</si>
  <si>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</si>
  <si>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</si>
  <si>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</si>
  <si>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</si>
  <si>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</si>
  <si>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</si>
  <si>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</si>
  <si>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</si>
  <si>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</si>
  <si>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</si>
  <si>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</si>
  <si>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</si>
  <si>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</si>
  <si>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</si>
  <si>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</si>
  <si>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</si>
  <si>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</si>
  <si>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</si>
  <si>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</si>
  <si>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</si>
  <si>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</si>
  <si>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</si>
  <si>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</si>
  <si>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</si>
  <si>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</si>
  <si>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</si>
  <si>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</si>
  <si>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</si>
  <si>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</si>
  <si>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</si>
  <si>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</si>
  <si>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</si>
  <si>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</si>
  <si>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</si>
  <si>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</si>
  <si>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</si>
  <si>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</si>
  <si>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</si>
  <si>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</si>
  <si>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</si>
  <si>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</si>
  <si>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</si>
  <si>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</si>
  <si>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</si>
  <si>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</si>
  <si>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</si>
  <si>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</si>
  <si>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</si>
  <si>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</si>
  <si>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</si>
  <si>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</si>
  <si>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</si>
  <si>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</si>
  <si>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</si>
  <si>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</si>
  <si>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</si>
  <si>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</si>
  <si>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</si>
  <si>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</si>
  <si>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</si>
  <si>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</si>
  <si>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</si>
  <si>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</si>
  <si>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</si>
  <si>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</si>
  <si>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</si>
  <si>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</si>
  <si>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</si>
  <si>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</si>
  <si>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</si>
  <si>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</si>
  <si>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</si>
  <si>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</si>
  <si>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</si>
  <si>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</si>
  <si>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</si>
  <si>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</si>
  <si>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</si>
  <si>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</si>
  <si>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</si>
  <si>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</si>
  <si>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</si>
  <si>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</si>
  <si>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</si>
  <si>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</si>
  <si>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</si>
  <si>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</si>
  <si>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</si>
  <si>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</si>
  <si>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</si>
  <si>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</si>
  <si>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</si>
  <si>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</si>
  <si>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</si>
  <si>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</si>
  <si>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</si>
  <si>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</si>
  <si>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</si>
  <si>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</si>
  <si>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</si>
  <si>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</si>
  <si>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</si>
  <si>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</si>
  <si>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</si>
  <si>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</si>
  <si>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</si>
  <si>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</si>
  <si>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</si>
  <si>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</si>
  <si>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</si>
  <si>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</si>
  <si>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</si>
  <si>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</si>
  <si>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</si>
  <si>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</si>
  <si>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</si>
  <si>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</si>
  <si>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</si>
  <si>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</si>
  <si>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</si>
  <si>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</si>
  <si>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</si>
  <si>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</si>
  <si>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</si>
  <si>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</si>
  <si>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</si>
  <si>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</si>
  <si>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</si>
  <si>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</si>
  <si>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</si>
  <si>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</si>
  <si>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</si>
  <si>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</si>
  <si>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</si>
  <si>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</si>
  <si>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</si>
  <si>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</si>
  <si>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</si>
  <si>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</si>
  <si>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</si>
  <si>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</si>
  <si>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</si>
  <si>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</si>
  <si>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</si>
  <si>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</si>
  <si>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</si>
  <si>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</si>
  <si>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</si>
  <si>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</si>
  <si>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</si>
  <si>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</si>
  <si>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</si>
  <si>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</si>
  <si>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</si>
  <si>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</si>
  <si>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</si>
  <si>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</si>
  <si>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</si>
  <si>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</si>
  <si>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</si>
  <si>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</si>
  <si>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</si>
  <si>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</si>
  <si>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</si>
  <si>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</si>
  <si>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</si>
  <si>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</si>
  <si>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</si>
  <si>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</si>
  <si>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</si>
  <si>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</si>
  <si>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</si>
  <si>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</si>
  <si>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</si>
  <si>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</si>
  <si>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</si>
  <si>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</si>
  <si>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</si>
  <si>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</si>
  <si>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</si>
  <si>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</si>
  <si>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</si>
  <si>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</si>
  <si>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</si>
  <si>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</si>
  <si>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</si>
  <si>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</si>
  <si>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</si>
  <si>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</si>
  <si>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</si>
  <si>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</si>
  <si>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</si>
  <si>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</si>
  <si>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</si>
  <si>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</si>
  <si>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</si>
  <si>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</si>
  <si>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</si>
  <si>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</si>
  <si>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</si>
  <si>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</si>
  <si>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</si>
  <si>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</si>
  <si>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</si>
  <si>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</si>
  <si>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</si>
  <si>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</si>
  <si>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</si>
  <si>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</si>
  <si>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</si>
  <si>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</si>
  <si>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</si>
  <si>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</si>
  <si>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</si>
  <si>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</si>
  <si>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</si>
  <si>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</si>
  <si>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</si>
  <si>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</si>
  <si>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</si>
  <si>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</si>
  <si>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</si>
  <si>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</si>
  <si>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</si>
  <si>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</si>
  <si>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</si>
  <si>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</si>
  <si>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</si>
  <si>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</si>
  <si>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</si>
  <si>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</si>
  <si>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</si>
  <si>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</si>
  <si>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</si>
  <si>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</si>
  <si>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</si>
  <si>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</si>
  <si>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</si>
  <si>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</si>
  <si>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</si>
  <si>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</si>
  <si>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</si>
  <si>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</si>
  <si>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</si>
  <si>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</si>
  <si>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</si>
  <si>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</si>
  <si>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</si>
  <si>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</si>
  <si>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</si>
  <si>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</si>
  <si>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</si>
  <si>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</si>
  <si>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</si>
  <si>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</si>
  <si>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</si>
  <si>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</si>
  <si>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</si>
  <si>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</si>
  <si>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</si>
  <si>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</si>
  <si>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</si>
  <si>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</si>
  <si>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</si>
  <si>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</si>
  <si>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</si>
  <si>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</si>
  <si>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</si>
  <si>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</si>
  <si>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</si>
  <si>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</si>
  <si>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</si>
  <si>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</si>
  <si>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</si>
  <si>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</si>
  <si>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</si>
  <si>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</si>
  <si>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</si>
  <si>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</si>
  <si>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</si>
  <si>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</si>
  <si>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</si>
  <si>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</si>
  <si>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</si>
  <si>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</si>
  <si>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</si>
  <si>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</si>
  <si>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</si>
  <si>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</si>
  <si>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</si>
  <si>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</si>
  <si>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</si>
  <si>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</si>
  <si>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</si>
  <si>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</si>
  <si>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</si>
  <si>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</si>
  <si>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</si>
  <si>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</si>
  <si>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</si>
  <si>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</si>
  <si>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</si>
  <si>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</si>
  <si>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</si>
  <si>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</si>
  <si>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</si>
  <si>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</si>
  <si>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</si>
  <si>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</si>
  <si>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</si>
  <si>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</si>
  <si>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</si>
  <si>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</si>
  <si>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</si>
  <si>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</si>
  <si>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</si>
  <si>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</si>
  <si>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</si>
  <si>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</si>
  <si>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</si>
  <si>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</si>
  <si>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</si>
  <si>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</si>
  <si>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</si>
  <si>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</si>
  <si>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</si>
  <si>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</si>
  <si>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</si>
  <si>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</si>
  <si>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</si>
  <si>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</si>
  <si>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</si>
  <si>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</si>
  <si>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</si>
  <si>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</si>
  <si>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</si>
  <si>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</si>
  <si>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</si>
  <si>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</si>
  <si>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</si>
  <si>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</si>
  <si>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</si>
  <si>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</si>
  <si>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</si>
  <si>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</si>
  <si>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</si>
  <si>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</si>
  <si>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</si>
  <si>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</si>
  <si>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</si>
  <si>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</si>
  <si>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</si>
  <si>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</si>
  <si>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</si>
  <si>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</si>
  <si>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</si>
  <si>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</si>
  <si>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</si>
  <si>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</si>
  <si>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</si>
  <si>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</si>
  <si>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</si>
  <si>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</si>
  <si>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</si>
  <si>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</si>
  <si>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</si>
  <si>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</si>
  <si>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</si>
  <si>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</si>
  <si>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</si>
  <si>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</si>
  <si>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</si>
  <si>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</si>
  <si>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</si>
  <si>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</si>
  <si>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</si>
  <si>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</si>
  <si>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</si>
  <si>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</si>
  <si>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</si>
  <si>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</si>
  <si>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</si>
  <si>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</si>
  <si>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</si>
  <si>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</si>
  <si>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</si>
  <si>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</si>
  <si>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</si>
  <si>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</si>
  <si>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</si>
  <si>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</si>
  <si>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</si>
  <si>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</si>
  <si>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</si>
  <si>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</si>
  <si>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</si>
  <si>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</si>
  <si>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</si>
  <si>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</si>
  <si>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</si>
  <si>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</si>
  <si>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</si>
  <si>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</si>
  <si>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</si>
  <si>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</si>
  <si>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</si>
  <si>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</si>
  <si>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</si>
  <si>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</si>
  <si>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</si>
  <si>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</si>
  <si>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</si>
  <si>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</si>
  <si>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</si>
  <si>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</si>
  <si>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</si>
  <si>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</si>
  <si>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</si>
  <si>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</si>
  <si>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</si>
  <si>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</si>
  <si>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</si>
  <si>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</si>
  <si>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</si>
  <si>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</si>
  <si>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</si>
  <si>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</si>
  <si>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</si>
  <si>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</si>
  <si>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</si>
  <si>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</si>
  <si>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</si>
  <si>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</si>
  <si>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</si>
  <si>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</si>
  <si>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</si>
  <si>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</si>
  <si>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</si>
  <si>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</si>
  <si>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</si>
  <si>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</si>
  <si>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</si>
  <si>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</si>
  <si>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</si>
  <si>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</si>
  <si>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</si>
  <si>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</si>
  <si>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</si>
  <si>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</si>
  <si>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</si>
  <si>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</si>
  <si>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</si>
  <si>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</si>
  <si>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</si>
  <si>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</si>
  <si>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</si>
  <si>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</si>
  <si>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</si>
  <si>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</si>
  <si>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</si>
  <si>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</si>
  <si>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</si>
  <si>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</si>
  <si>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</si>
  <si>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</si>
  <si>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</si>
  <si>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</si>
  <si>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</si>
  <si>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</si>
  <si>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</si>
  <si>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</si>
  <si>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</si>
  <si>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</si>
  <si>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</si>
  <si>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</si>
  <si>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</si>
  <si>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</si>
  <si>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</si>
  <si>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</si>
  <si>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</si>
  <si>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</si>
  <si>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</si>
  <si>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</si>
  <si>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</si>
  <si>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</si>
  <si>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</si>
  <si>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</si>
  <si>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</si>
  <si>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</si>
  <si>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</si>
  <si>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</si>
  <si>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</si>
  <si>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</si>
  <si>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</si>
  <si>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</si>
  <si>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</si>
  <si>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</si>
  <si>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</si>
  <si>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</si>
  <si>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</si>
  <si>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</si>
  <si>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</si>
  <si>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</si>
  <si>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</si>
  <si>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</si>
  <si>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</si>
  <si>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</si>
  <si>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</si>
  <si>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</si>
  <si>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</si>
  <si>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</si>
  <si>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</si>
  <si>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</si>
  <si>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</si>
  <si>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</si>
  <si>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</si>
  <si>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</si>
  <si>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</si>
  <si>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</si>
  <si>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</si>
  <si>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</si>
  <si>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</si>
  <si>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</si>
  <si>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</si>
  <si>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</si>
  <si>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</si>
  <si>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</si>
  <si>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</si>
  <si>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</si>
  <si>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</si>
  <si>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</si>
  <si>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</si>
  <si>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</si>
  <si>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</si>
  <si>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</si>
  <si>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</si>
  <si>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</si>
  <si>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</si>
  <si>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</si>
  <si>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</si>
  <si>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</si>
  <si>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</si>
  <si>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</si>
  <si>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</si>
  <si>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</si>
  <si>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</si>
  <si>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</si>
  <si>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</si>
  <si>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</si>
  <si>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</si>
  <si>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</si>
  <si>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</si>
  <si>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</si>
  <si>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</si>
  <si>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</si>
  <si>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</si>
  <si>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</si>
  <si>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</si>
  <si>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</si>
  <si>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</si>
  <si>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</si>
  <si>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</si>
  <si>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</si>
  <si>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</si>
  <si>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</si>
  <si>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</si>
  <si>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</si>
  <si>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</si>
  <si>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</si>
  <si>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</si>
  <si>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</si>
  <si>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</si>
  <si>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</si>
  <si>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</si>
  <si>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</si>
  <si>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</si>
  <si>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</si>
  <si>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</si>
  <si>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</si>
  <si>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</si>
  <si>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</si>
  <si>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</si>
  <si>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</si>
  <si>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</si>
  <si>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</si>
  <si>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</si>
  <si>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</si>
  <si>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</si>
  <si>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</si>
  <si>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</si>
  <si>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</si>
  <si>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</si>
  <si>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</si>
  <si>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</si>
  <si>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</si>
  <si>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</si>
  <si>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</si>
  <si>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</si>
  <si>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</si>
  <si>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</si>
  <si>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</si>
  <si>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</si>
  <si>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</si>
  <si>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</si>
  <si>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</si>
  <si>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</si>
  <si>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</si>
  <si>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</si>
  <si>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</si>
  <si>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</si>
  <si>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</si>
  <si>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</si>
  <si>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</si>
  <si>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</si>
  <si>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</si>
  <si>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</si>
  <si>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</si>
  <si>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</si>
  <si>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</si>
  <si>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</si>
  <si>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</si>
  <si>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</si>
  <si>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</si>
  <si>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</si>
  <si>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</si>
  <si>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</si>
  <si>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</si>
  <si>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</si>
  <si>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</si>
  <si>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</si>
  <si>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</si>
  <si>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</si>
  <si>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</si>
  <si>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</si>
  <si>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</si>
  <si>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</si>
  <si>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</si>
  <si>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</si>
  <si>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</si>
  <si>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</si>
  <si>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</si>
  <si>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</si>
  <si>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</si>
  <si>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</si>
  <si>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</si>
  <si>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</si>
  <si>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</si>
  <si>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</si>
  <si>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</si>
  <si>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</si>
  <si>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</si>
  <si>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</si>
  <si>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</si>
  <si>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</si>
  <si>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</si>
  <si>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</si>
  <si>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</si>
  <si>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</si>
  <si>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</si>
  <si>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</si>
  <si>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</si>
  <si>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</si>
  <si>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</si>
  <si>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</si>
  <si>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</si>
  <si>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</si>
  <si>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</si>
  <si>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</si>
  <si>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</si>
  <si>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</si>
  <si>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</si>
  <si>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</si>
  <si>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</si>
  <si>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</si>
  <si>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</si>
  <si>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</si>
  <si>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</si>
  <si>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</si>
  <si>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</si>
  <si>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</si>
  <si>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</si>
  <si>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</si>
  <si>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</si>
  <si>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</si>
  <si>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</si>
  <si>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</si>
  <si>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</si>
  <si>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</si>
  <si>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</si>
  <si>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</si>
  <si>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</si>
  <si>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</si>
  <si>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</si>
  <si>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</si>
  <si>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</si>
  <si>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</si>
  <si>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</si>
  <si>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</si>
  <si>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</si>
  <si>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</si>
  <si>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</si>
  <si>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</si>
  <si>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</si>
  <si>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</si>
  <si>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</si>
  <si>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</si>
  <si>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</si>
  <si>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</si>
  <si>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</si>
  <si>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</si>
  <si>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</si>
  <si>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</si>
  <si>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</si>
  <si>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</si>
  <si>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</si>
  <si>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</si>
  <si>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</si>
  <si>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</si>
  <si>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</si>
  <si>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</si>
  <si>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</si>
  <si>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</si>
  <si>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</si>
  <si>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</si>
  <si>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</si>
  <si>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</si>
  <si>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</si>
  <si>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</si>
  <si>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</si>
  <si>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</si>
  <si>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</si>
  <si>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</si>
  <si>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</si>
  <si>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</si>
  <si>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</si>
  <si>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</si>
  <si>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</si>
  <si>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</si>
  <si>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</si>
  <si>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</si>
  <si>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</si>
  <si>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</si>
  <si>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</si>
  <si>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</si>
  <si>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</si>
  <si>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</si>
  <si>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</si>
  <si>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</si>
  <si>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</si>
  <si>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</si>
  <si>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</si>
  <si>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</si>
  <si>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</si>
  <si>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</si>
  <si>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</si>
  <si>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</si>
  <si>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</si>
  <si>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</si>
  <si>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</si>
  <si>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</si>
  <si>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</si>
  <si>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</si>
  <si>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</si>
  <si>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</si>
  <si>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</si>
  <si>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</si>
  <si>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</si>
  <si>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</si>
  <si>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</si>
  <si>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</si>
  <si>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</si>
  <si>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</si>
  <si>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</si>
  <si>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</si>
  <si>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</si>
  <si>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</si>
  <si>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</si>
  <si>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</si>
  <si>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</si>
  <si>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</si>
  <si>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</si>
  <si>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</si>
  <si>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</si>
  <si>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</si>
  <si>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</si>
  <si>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</si>
  <si>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</si>
  <si>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</si>
  <si>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</si>
  <si>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</si>
  <si>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</si>
  <si>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</si>
  <si>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</si>
  <si>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</si>
  <si>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</si>
  <si>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</si>
  <si>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</si>
  <si>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</si>
  <si>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</si>
  <si>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</si>
  <si>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</si>
  <si>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</si>
  <si>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</si>
  <si>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</si>
  <si>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</si>
  <si>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</si>
  <si>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</si>
  <si>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</si>
  <si>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</si>
  <si>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</si>
  <si>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</si>
  <si>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</si>
  <si>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</si>
  <si>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</si>
  <si>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</si>
  <si>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</si>
  <si>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</si>
  <si>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</si>
  <si>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</si>
  <si>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</si>
  <si>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</si>
  <si>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</si>
  <si>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</si>
  <si>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</si>
  <si>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</si>
  <si>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</si>
  <si>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</si>
  <si>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</si>
  <si>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</si>
  <si>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</si>
  <si>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</si>
  <si>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</si>
  <si>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</si>
  <si>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</si>
  <si>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</si>
  <si>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</si>
  <si>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</si>
  <si>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</si>
  <si>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</si>
  <si>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</si>
  <si>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</si>
  <si>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</si>
  <si>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</si>
  <si>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</si>
  <si>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</si>
  <si>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</si>
  <si>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</si>
  <si>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</si>
  <si>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</si>
  <si>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</si>
  <si>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</si>
  <si>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</si>
  <si>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</si>
  <si>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</si>
  <si>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</si>
  <si>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</si>
  <si>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</si>
  <si>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</si>
  <si>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</si>
  <si>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</si>
  <si>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</si>
  <si>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</si>
  <si>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</si>
  <si>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</si>
  <si>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</si>
  <si>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</si>
  <si>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</si>
  <si>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</si>
  <si>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</si>
  <si>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</si>
  <si>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</si>
  <si>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</si>
  <si>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</si>
  <si>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</si>
  <si>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</si>
  <si>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</si>
  <si>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</si>
  <si>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</si>
  <si>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</si>
  <si>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</si>
  <si>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</si>
  <si>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</si>
  <si>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</si>
  <si>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</si>
  <si>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</si>
  <si>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</si>
  <si>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</si>
  <si>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</si>
  <si>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</si>
  <si>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</si>
  <si>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</si>
  <si>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</si>
  <si>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</si>
  <si>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</si>
  <si>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</si>
  <si>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</si>
  <si>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</si>
  <si>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</si>
  <si>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</si>
  <si>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</si>
  <si>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</si>
  <si>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</si>
  <si>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</si>
  <si>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</si>
  <si>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</si>
  <si>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</si>
  <si>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</si>
  <si>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</si>
  <si>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</si>
  <si>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</si>
  <si>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</si>
  <si>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</si>
  <si>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</si>
  <si>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</si>
  <si>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</si>
  <si>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</si>
  <si>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</si>
  <si>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</si>
  <si>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</si>
  <si>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</si>
  <si>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</si>
  <si>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</si>
  <si>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</si>
  <si>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</si>
  <si>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</si>
  <si>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</si>
  <si>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</si>
  <si>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</si>
  <si>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</si>
  <si>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</si>
  <si>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</si>
  <si>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</si>
  <si>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</si>
  <si>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</si>
  <si>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</si>
  <si>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</si>
  <si>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</si>
  <si>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</si>
  <si>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</si>
  <si>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</si>
  <si>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</si>
  <si>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</si>
  <si>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</si>
  <si>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</si>
  <si>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</si>
  <si>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</si>
  <si>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</si>
  <si>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</si>
  <si>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</si>
  <si>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</si>
  <si>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</si>
  <si>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</si>
  <si>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</si>
  <si>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</si>
  <si>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</si>
  <si>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</si>
  <si>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</si>
  <si>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</si>
  <si>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</si>
  <si>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</si>
  <si>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</si>
  <si>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</si>
  <si>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</si>
  <si>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</si>
  <si>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</si>
  <si>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</si>
  <si>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</si>
  <si>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</si>
  <si>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</si>
  <si>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</si>
  <si>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</si>
  <si>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</si>
  <si>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</si>
  <si>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</si>
  <si>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</si>
  <si>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</si>
  <si>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</si>
  <si>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</si>
  <si>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</si>
  <si>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</si>
  <si>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</si>
  <si>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</si>
  <si>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</si>
  <si>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</si>
  <si>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</si>
  <si>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</si>
  <si>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</si>
  <si>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</si>
  <si>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</si>
  <si>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</si>
  <si>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</si>
  <si>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</si>
  <si>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</si>
  <si>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</si>
  <si>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</si>
  <si>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</si>
  <si>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</si>
  <si>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</si>
  <si>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</si>
  <si>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</si>
  <si>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</si>
  <si>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</si>
  <si>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</si>
  <si>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</si>
  <si>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</si>
  <si>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</si>
  <si>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</si>
  <si>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</si>
  <si>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</si>
  <si>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</si>
  <si>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</si>
  <si>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</si>
  <si>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</si>
  <si>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</si>
  <si>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</si>
  <si>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</si>
  <si>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</si>
  <si>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</si>
  <si>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</si>
  <si>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</si>
  <si>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</si>
  <si>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</si>
  <si>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</si>
  <si>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</si>
  <si>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</si>
  <si>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</si>
  <si>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</si>
  <si>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</si>
  <si>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</si>
  <si>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</si>
  <si>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</si>
  <si>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</si>
  <si>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</si>
  <si>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</si>
  <si>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</si>
  <si>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</si>
  <si>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</si>
  <si>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</si>
  <si>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</si>
  <si>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</si>
  <si>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</si>
  <si>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</si>
  <si>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</si>
  <si>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</si>
  <si>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</si>
  <si>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</si>
  <si>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</si>
  <si>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</si>
  <si>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</si>
  <si>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</si>
  <si>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</si>
  <si>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</si>
  <si>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</si>
  <si>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</si>
  <si>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</si>
  <si>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</si>
  <si>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</si>
  <si>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</si>
  <si>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</si>
  <si>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</si>
  <si>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</si>
  <si>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</si>
  <si>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</si>
  <si>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</si>
  <si>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</si>
  <si>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</si>
  <si>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</si>
  <si>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</si>
  <si>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</si>
  <si>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</si>
  <si>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</si>
  <si>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</si>
  <si>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</si>
  <si>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</si>
  <si>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</si>
  <si>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</si>
  <si>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</si>
  <si>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</si>
  <si>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</si>
  <si>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</si>
  <si>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</si>
  <si>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</si>
  <si>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</si>
  <si>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</si>
  <si>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</si>
  <si>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</si>
  <si>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</si>
  <si>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</si>
  <si>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</si>
  <si>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</si>
  <si>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</si>
  <si>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</si>
  <si>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</si>
  <si>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</si>
  <si>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</si>
  <si>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</si>
  <si>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</si>
  <si>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</si>
  <si>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</si>
  <si>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</si>
  <si>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</si>
  <si>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</si>
  <si>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</si>
  <si>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</si>
  <si>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</si>
  <si>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</si>
  <si>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</si>
  <si>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</si>
  <si>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</si>
  <si>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</si>
  <si>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</si>
  <si>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</si>
  <si>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</si>
  <si>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</si>
  <si>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</si>
  <si>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</si>
  <si>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</si>
  <si>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</si>
  <si>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</si>
  <si>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</si>
  <si>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</si>
  <si>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</si>
  <si>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</si>
  <si>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</si>
  <si>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</si>
  <si>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</si>
  <si>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</si>
  <si>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</si>
  <si>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</si>
  <si>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</si>
  <si>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</si>
  <si>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</si>
  <si>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</si>
  <si>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</si>
  <si>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</si>
  <si>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</si>
  <si>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</si>
  <si>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</si>
  <si>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</si>
  <si>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</si>
  <si>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</si>
  <si>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</si>
  <si>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</si>
  <si>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</si>
  <si>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</si>
  <si>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</si>
  <si>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</si>
  <si>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</si>
  <si>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</si>
  <si>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</si>
  <si>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</si>
  <si>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</si>
  <si>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</si>
  <si>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</si>
  <si>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</si>
  <si>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</si>
  <si>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</si>
  <si>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</si>
  <si>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</si>
  <si>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</si>
  <si>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</si>
  <si>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</si>
  <si>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</si>
  <si>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</si>
  <si>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</si>
  <si>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</si>
  <si>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</si>
  <si>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</si>
  <si>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</si>
  <si>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</si>
  <si>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</si>
  <si>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</si>
  <si>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</si>
  <si>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</si>
  <si>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</si>
  <si>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</si>
  <si>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</si>
  <si>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</si>
  <si>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</si>
  <si>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</si>
  <si>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</si>
  <si>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</si>
  <si>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</si>
  <si>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</si>
  <si>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</si>
  <si>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</si>
  <si>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</si>
  <si>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</si>
  <si>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</si>
  <si>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</si>
  <si>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</si>
  <si>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</si>
  <si>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</si>
  <si>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</si>
  <si>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</si>
  <si>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</si>
  <si>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</si>
  <si>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</si>
  <si>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</si>
  <si>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</si>
  <si>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</si>
  <si>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</si>
  <si>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</si>
  <si>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</si>
  <si>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</si>
  <si>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</si>
  <si>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</si>
  <si>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</si>
  <si>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</si>
  <si>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</si>
  <si>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</si>
  <si>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</si>
  <si>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</si>
  <si>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</si>
  <si>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</si>
  <si>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</si>
  <si>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</si>
  <si>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</si>
  <si>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</si>
  <si>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</si>
  <si>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</si>
  <si>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</si>
  <si>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</si>
  <si>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</si>
  <si>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</si>
  <si>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</si>
  <si>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</si>
  <si>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</si>
  <si>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</si>
  <si>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</si>
  <si>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</si>
  <si>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</si>
  <si>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</si>
  <si>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</si>
  <si>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</si>
  <si>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</si>
  <si>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</si>
  <si>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</si>
  <si>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</si>
  <si>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</si>
  <si>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</si>
  <si>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</si>
  <si>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</si>
  <si>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</si>
  <si>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</si>
  <si>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</si>
  <si>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</si>
  <si>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</si>
  <si>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</si>
  <si>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</si>
  <si>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</si>
  <si>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</si>
  <si>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</si>
  <si>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</si>
  <si>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</si>
  <si>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</si>
  <si>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</si>
  <si>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</si>
  <si>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</si>
  <si>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</si>
  <si>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</si>
  <si>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</si>
  <si>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</si>
  <si>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</si>
  <si>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</si>
  <si>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</si>
  <si>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</si>
  <si>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</si>
  <si>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</si>
  <si>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</si>
  <si>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</si>
  <si>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</si>
  <si>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</si>
  <si>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</si>
  <si>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</si>
  <si>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</si>
  <si>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</si>
  <si>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</si>
  <si>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</si>
  <si>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</si>
  <si>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</si>
  <si>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</si>
  <si>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</si>
  <si>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</si>
  <si>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</si>
  <si>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</si>
  <si>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</si>
  <si>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</si>
  <si>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</si>
  <si>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</si>
  <si>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</si>
  <si>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</si>
  <si>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</si>
  <si>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</si>
  <si>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</si>
  <si>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</si>
  <si>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</si>
  <si>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</si>
  <si>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</si>
  <si>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</si>
  <si>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</si>
  <si>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</si>
  <si>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</si>
  <si>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</si>
  <si>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</si>
  <si>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</si>
  <si>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</si>
  <si>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</si>
  <si>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</si>
  <si>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</si>
  <si>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</si>
  <si>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</si>
  <si>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</si>
  <si>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</si>
  <si>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</si>
  <si>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</si>
  <si>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</si>
  <si>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</si>
  <si>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</si>
  <si>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</si>
  <si>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</si>
  <si>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</si>
  <si>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</si>
  <si>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</si>
  <si>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</si>
  <si>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</si>
  <si>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</si>
  <si>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</si>
  <si>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</si>
  <si>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</si>
  <si>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</si>
  <si>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</si>
  <si>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</si>
  <si>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</si>
  <si>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</si>
  <si>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</si>
  <si>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</si>
  <si>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</si>
  <si>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</si>
  <si>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</si>
  <si>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</si>
  <si>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</si>
  <si>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</si>
  <si>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</si>
  <si>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</si>
  <si>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</si>
  <si>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</si>
  <si>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</si>
  <si>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</si>
  <si>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</si>
  <si>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</si>
  <si>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</si>
  <si>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</si>
  <si>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</si>
  <si>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</si>
  <si>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</si>
  <si>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</si>
  <si>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</si>
  <si>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</si>
  <si>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</si>
  <si>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</si>
  <si>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</si>
  <si>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</si>
  <si>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</si>
  <si>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</si>
  <si>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</si>
  <si>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</si>
  <si>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</si>
  <si>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</si>
  <si>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</si>
  <si>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</si>
  <si>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</si>
  <si>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</si>
  <si>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</si>
  <si>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</si>
  <si>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</si>
  <si>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</si>
  <si>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</si>
  <si>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</si>
  <si>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</si>
  <si>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</si>
  <si>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</si>
  <si>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</si>
  <si>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</si>
  <si>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</si>
  <si>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</si>
  <si>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</si>
  <si>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</si>
  <si>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</si>
  <si>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</si>
  <si>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</si>
  <si>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</si>
  <si>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</si>
  <si>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</si>
  <si>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</si>
  <si>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</si>
  <si>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</si>
  <si>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</si>
  <si>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</si>
  <si>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</si>
  <si>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</si>
  <si>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</si>
  <si>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</si>
  <si>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</si>
  <si>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</si>
  <si>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</si>
  <si>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</si>
  <si>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</si>
  <si>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</si>
  <si>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</si>
  <si>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</si>
  <si>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</si>
  <si>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</si>
  <si>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</si>
  <si>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</si>
  <si>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</si>
  <si>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</si>
  <si>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</si>
  <si>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</si>
  <si>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</si>
  <si>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</si>
  <si>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</si>
  <si>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</si>
  <si>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</si>
  <si>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</si>
  <si>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</si>
  <si>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</si>
  <si>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</si>
  <si>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</si>
  <si>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</si>
  <si>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</si>
  <si>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</si>
  <si>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</si>
  <si>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</si>
  <si>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</si>
  <si>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</si>
  <si>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</si>
  <si>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</si>
  <si>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</si>
  <si>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</si>
  <si>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</si>
  <si>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</si>
  <si>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</si>
  <si>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</si>
  <si>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</si>
  <si>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</si>
  <si>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</si>
  <si>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</si>
  <si>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</si>
  <si>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</si>
  <si>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</si>
  <si>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</si>
  <si>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</si>
  <si>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</si>
  <si>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</si>
  <si>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</si>
  <si>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</si>
  <si>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</si>
  <si>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</si>
  <si>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</si>
  <si>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</si>
  <si>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</si>
  <si>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</si>
  <si>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</si>
  <si>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</si>
  <si>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</si>
  <si>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</si>
  <si>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</si>
  <si>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</si>
  <si>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</si>
  <si>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</si>
  <si>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</si>
  <si>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</si>
  <si>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</si>
  <si>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</si>
  <si>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</si>
  <si>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</si>
  <si>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</si>
  <si>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</si>
  <si>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</si>
  <si>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</si>
  <si>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</si>
  <si>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</si>
  <si>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</si>
  <si>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</si>
  <si>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</si>
  <si>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</si>
  <si>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</si>
  <si>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</si>
  <si>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</si>
  <si>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</si>
  <si>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</si>
  <si>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</si>
  <si>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</si>
  <si>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</si>
  <si>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</si>
  <si>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</si>
  <si>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</si>
  <si>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</si>
  <si>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</si>
  <si>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</si>
  <si>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</si>
  <si>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</si>
  <si>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</si>
  <si>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</si>
  <si>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</si>
  <si>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</si>
  <si>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</si>
  <si>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</si>
  <si>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</si>
  <si>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</si>
  <si>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</si>
  <si>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</si>
  <si>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</si>
  <si>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</si>
  <si>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</si>
  <si>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</si>
  <si>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</si>
  <si>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</si>
  <si>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</si>
  <si>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</si>
  <si>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</si>
  <si>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</si>
  <si>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</si>
  <si>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</si>
  <si>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</si>
  <si>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</si>
  <si>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</si>
  <si>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</si>
  <si>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</si>
  <si>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</si>
  <si>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</si>
  <si>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</si>
  <si>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</si>
  <si>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</si>
  <si>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</si>
  <si>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</si>
  <si>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</si>
  <si>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</si>
  <si>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</si>
  <si>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</si>
  <si>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</si>
  <si>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</si>
  <si>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</si>
  <si>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</si>
  <si>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</si>
  <si>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</si>
  <si>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</si>
  <si>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</si>
  <si>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</si>
  <si>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</si>
  <si>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</si>
  <si>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</si>
  <si>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</si>
  <si>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</si>
  <si>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</si>
  <si>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</si>
  <si>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</si>
  <si>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</si>
  <si>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</si>
  <si>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</si>
  <si>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</si>
  <si>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</si>
  <si>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</si>
  <si>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</si>
  <si>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</si>
  <si>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</si>
  <si>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</si>
  <si>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</si>
  <si>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</si>
  <si>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</si>
  <si>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</si>
  <si>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</si>
  <si>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</si>
  <si>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</si>
  <si>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</si>
  <si>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</si>
  <si>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</si>
  <si>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</si>
  <si>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</si>
  <si>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</si>
  <si>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</si>
  <si>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</si>
  <si>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</si>
  <si>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</si>
  <si>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</si>
  <si>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</si>
  <si>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</si>
  <si>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</si>
  <si>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</si>
  <si>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</si>
  <si>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</si>
  <si>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</si>
  <si>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</si>
  <si>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</si>
  <si>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</si>
  <si>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</si>
  <si>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</si>
  <si>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</si>
  <si>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</si>
  <si>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</si>
  <si>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</si>
  <si>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</si>
  <si>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</si>
  <si>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</si>
  <si>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</si>
  <si>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</si>
  <si>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</si>
  <si>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</si>
  <si>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</si>
  <si>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</si>
  <si>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</si>
  <si>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</si>
  <si>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</si>
  <si>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</si>
  <si>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</si>
  <si>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</si>
  <si>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</si>
  <si>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</si>
  <si>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</si>
  <si>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</si>
  <si>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</si>
  <si>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</si>
  <si>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</si>
  <si>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</si>
  <si>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</si>
  <si>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</si>
  <si>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</si>
  <si>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</si>
  <si>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</si>
  <si>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</si>
  <si>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</si>
  <si>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</si>
  <si>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</si>
  <si>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</si>
  <si>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</si>
  <si>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</si>
  <si>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</si>
  <si>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</si>
  <si>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</si>
  <si>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</si>
  <si>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</si>
  <si>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</si>
  <si>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</si>
  <si>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</si>
  <si>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</si>
  <si>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</si>
  <si>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</si>
  <si>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</si>
  <si>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</si>
  <si>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</si>
  <si>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</si>
  <si>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</si>
  <si>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</si>
  <si>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</si>
  <si>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</si>
  <si>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</si>
  <si>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</si>
  <si>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</si>
  <si>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</si>
  <si>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</si>
  <si>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</si>
  <si>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</si>
  <si>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</si>
  <si>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</si>
  <si>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</si>
  <si>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</si>
  <si>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</si>
  <si>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</si>
  <si>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</si>
  <si>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</si>
  <si>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</si>
  <si>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</si>
  <si>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</si>
  <si>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</si>
  <si>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</si>
  <si>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</si>
  <si>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</si>
  <si>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</si>
  <si>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</si>
  <si>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</si>
  <si>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</si>
  <si>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</si>
  <si>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</si>
  <si>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</si>
  <si>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</si>
  <si>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</si>
  <si>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</si>
  <si>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</si>
  <si>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</si>
  <si>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</si>
  <si>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</si>
  <si>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</si>
  <si>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</si>
  <si>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</si>
  <si>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</si>
  <si>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</si>
  <si>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</si>
  <si>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</si>
  <si>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</si>
  <si>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</si>
  <si>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</si>
  <si>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</si>
  <si>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</si>
  <si>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</si>
  <si>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</si>
  <si>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</si>
  <si>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</si>
  <si>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</si>
  <si>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</si>
  <si>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</si>
  <si>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</si>
  <si>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</si>
  <si>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</si>
  <si>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</si>
  <si>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</si>
  <si>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</si>
  <si>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</si>
  <si>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</si>
  <si>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</si>
  <si>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</si>
  <si>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</si>
  <si>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</si>
  <si>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</si>
  <si>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</si>
  <si>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</si>
  <si>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</si>
  <si>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</si>
  <si>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</si>
  <si>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</si>
  <si>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</si>
  <si>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</si>
  <si>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</si>
  <si>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</si>
  <si>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</si>
  <si>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</si>
  <si>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</si>
  <si>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</si>
  <si>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</si>
  <si>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</si>
  <si>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</si>
  <si>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</si>
  <si>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</si>
  <si>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</si>
  <si>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</si>
  <si>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</si>
  <si>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</si>
  <si>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</si>
  <si>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</si>
  <si>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</si>
  <si>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</si>
  <si>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</si>
  <si>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</si>
  <si>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</si>
  <si>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</si>
  <si>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</si>
  <si>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</si>
  <si>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</si>
  <si>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</si>
  <si>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</si>
  <si>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</si>
  <si>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</si>
  <si>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</si>
  <si>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</si>
  <si>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</si>
  <si>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</si>
  <si>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</si>
  <si>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</si>
  <si>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</si>
  <si>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</si>
  <si>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</si>
  <si>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</si>
  <si>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</si>
  <si>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</si>
  <si>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</si>
  <si>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</si>
  <si>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</si>
  <si>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</si>
  <si>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</si>
  <si>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</si>
  <si>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</si>
  <si>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</si>
  <si>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</si>
  <si>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</si>
  <si>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</si>
  <si>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</si>
  <si>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</si>
  <si>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</si>
  <si>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</si>
  <si>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</si>
  <si>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</si>
  <si>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</si>
  <si>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</si>
  <si>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</si>
  <si>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</si>
  <si>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</si>
  <si>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</si>
  <si>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</si>
  <si>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</si>
  <si>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</si>
  <si>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</si>
  <si>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</si>
  <si>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</si>
  <si>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</si>
  <si>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</si>
  <si>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</si>
  <si>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</si>
  <si>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</si>
  <si>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</si>
  <si>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</si>
  <si>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</si>
  <si>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</si>
  <si>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</si>
  <si>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</si>
  <si>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</si>
  <si>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</si>
  <si>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</si>
  <si>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</si>
  <si>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</si>
  <si>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</si>
  <si>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</si>
  <si>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</si>
  <si>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</si>
  <si>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</si>
  <si>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</si>
  <si>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</si>
  <si>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</si>
  <si>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</si>
  <si>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</si>
  <si>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</si>
  <si>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</si>
  <si>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</si>
  <si>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</si>
  <si>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</si>
  <si>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</si>
  <si>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</si>
  <si>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</si>
  <si>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</si>
  <si>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</si>
  <si>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</si>
  <si>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</si>
  <si>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</si>
  <si>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</si>
  <si>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</si>
  <si>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</si>
  <si>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</si>
  <si>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</si>
  <si>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</si>
  <si>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</si>
  <si>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</si>
  <si>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</si>
  <si>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</si>
  <si>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</si>
  <si>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</si>
  <si>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</si>
  <si>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</si>
  <si>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</si>
  <si>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</si>
  <si>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</si>
  <si>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</si>
  <si>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</si>
  <si>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</si>
  <si>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</si>
  <si>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</si>
  <si>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</si>
  <si>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</si>
  <si>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</si>
  <si>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</si>
  <si>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</si>
  <si>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</si>
  <si>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</si>
  <si>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</si>
  <si>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</si>
  <si>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</si>
  <si>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</si>
  <si>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</si>
  <si>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</si>
  <si>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</si>
  <si>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</si>
  <si>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</si>
  <si>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</si>
  <si>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</si>
  <si>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</si>
  <si>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</si>
  <si>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</si>
  <si>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</si>
  <si>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</si>
  <si>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</si>
  <si>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</si>
  <si>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</si>
  <si>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</si>
  <si>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</si>
  <si>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</si>
  <si>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</si>
  <si>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</si>
  <si>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</si>
  <si>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</si>
  <si>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</si>
  <si>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</si>
  <si>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</si>
  <si>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</si>
  <si>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</si>
  <si>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</si>
  <si>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</si>
  <si>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</si>
  <si>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</si>
  <si>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</si>
  <si>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</si>
  <si>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</si>
  <si>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</si>
  <si>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</si>
  <si>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</si>
  <si>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</si>
  <si>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</si>
  <si>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</si>
  <si>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</si>
  <si>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</si>
  <si>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</si>
  <si>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</si>
  <si>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</si>
  <si>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</si>
  <si>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</si>
  <si>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</si>
  <si>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</si>
  <si>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</si>
  <si>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</si>
  <si>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</si>
  <si>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</si>
  <si>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</si>
  <si>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</si>
  <si>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</si>
  <si>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</si>
  <si>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</si>
  <si>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</si>
  <si>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</si>
  <si>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</si>
  <si>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</si>
  <si>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</si>
  <si>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</si>
  <si>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</si>
  <si>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</si>
  <si>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</si>
  <si>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</si>
  <si>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</si>
  <si>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</si>
  <si>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</si>
  <si>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</si>
  <si>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</si>
  <si>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</si>
  <si>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</si>
  <si>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</si>
  <si>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</si>
  <si>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</si>
  <si>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</si>
  <si>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</si>
  <si>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</si>
  <si>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</si>
  <si>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</si>
  <si>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</si>
  <si>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</si>
  <si>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</si>
  <si>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</si>
  <si>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</si>
  <si>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</si>
  <si>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</si>
  <si>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</si>
  <si>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</si>
  <si>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</si>
  <si>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</si>
  <si>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</si>
  <si>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</si>
  <si>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</si>
  <si>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</si>
  <si>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</si>
  <si>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</si>
  <si>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</si>
  <si>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</si>
  <si>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</si>
  <si>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</si>
  <si>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</si>
  <si>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</si>
  <si>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</si>
  <si>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</si>
  <si>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</si>
  <si>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</si>
  <si>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</si>
  <si>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</si>
  <si>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</si>
  <si>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</si>
  <si>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</si>
  <si>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</si>
  <si>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</si>
  <si>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</si>
  <si>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</si>
  <si>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</si>
  <si>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</si>
  <si>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</si>
  <si>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</si>
  <si>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</si>
  <si>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</si>
  <si>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</si>
  <si>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</si>
  <si>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</si>
  <si>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</si>
  <si>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</si>
  <si>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</si>
  <si>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</si>
  <si>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</si>
  <si>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</si>
  <si>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</si>
  <si>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</si>
  <si>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</si>
  <si>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</si>
  <si>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</si>
  <si>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</si>
  <si>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</si>
  <si>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</si>
  <si>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</si>
  <si>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</si>
  <si>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</si>
  <si>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</si>
  <si>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</si>
  <si>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</si>
  <si>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</si>
  <si>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</si>
  <si>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</si>
  <si>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</si>
  <si>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</si>
  <si>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</si>
  <si>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</si>
  <si>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</si>
  <si>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</si>
  <si>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</si>
  <si>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</si>
  <si>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</si>
  <si>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</si>
  <si>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</si>
  <si>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</si>
  <si>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</si>
  <si>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</si>
  <si>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</si>
  <si>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</si>
  <si>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</si>
  <si>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</si>
  <si>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</si>
  <si>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</si>
  <si>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</si>
  <si>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</si>
  <si>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</si>
  <si>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</si>
  <si>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</si>
  <si>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</si>
  <si>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</si>
  <si>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</si>
  <si>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</si>
  <si>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</si>
  <si>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</si>
  <si>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</si>
  <si>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</si>
  <si>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</si>
  <si>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</si>
  <si>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</si>
  <si>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</si>
  <si>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</si>
  <si>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</si>
  <si>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</si>
  <si>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</si>
  <si>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</si>
  <si>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</si>
  <si>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</si>
  <si>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</si>
  <si>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</si>
  <si>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</si>
  <si>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</si>
  <si>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</si>
  <si>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</si>
  <si>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</si>
  <si>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</si>
  <si>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</si>
  <si>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</si>
  <si>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</si>
  <si>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</si>
  <si>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</si>
  <si>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</si>
  <si>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</si>
  <si>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</si>
  <si>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</si>
  <si>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</si>
  <si>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</si>
  <si>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</si>
  <si>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</si>
  <si>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</si>
  <si>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</si>
  <si>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</si>
  <si>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</si>
  <si>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</si>
  <si>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</si>
  <si>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</si>
  <si>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</si>
  <si>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</si>
  <si>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</si>
  <si>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</si>
  <si>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</si>
  <si>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</si>
  <si>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</si>
  <si>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</si>
  <si>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</si>
  <si>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</si>
  <si>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</si>
  <si>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</si>
  <si>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</si>
  <si>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</si>
  <si>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</si>
  <si>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</si>
  <si>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</si>
  <si>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</si>
  <si>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</si>
  <si>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</si>
  <si>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</si>
  <si>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</si>
  <si>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</si>
  <si>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</si>
  <si>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</si>
  <si>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</si>
  <si>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</si>
  <si>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</si>
  <si>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</si>
  <si>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</si>
  <si>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</si>
  <si>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</si>
  <si>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</si>
  <si>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</si>
  <si>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</si>
  <si>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</si>
  <si>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</si>
  <si>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</si>
  <si>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</si>
  <si>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</si>
  <si>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</si>
  <si>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</si>
  <si>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</si>
  <si>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</si>
  <si>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</si>
  <si>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</si>
  <si>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</si>
  <si>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</si>
  <si>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</si>
  <si>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</si>
  <si>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</si>
  <si>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</si>
  <si>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</si>
  <si>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</si>
  <si>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</si>
  <si>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</si>
  <si>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</si>
  <si>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</si>
  <si>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</si>
  <si>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</si>
  <si>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</si>
  <si>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</si>
  <si>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</si>
  <si>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</si>
  <si>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</si>
  <si>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</si>
  <si>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</si>
  <si>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</si>
  <si>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</si>
  <si>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</si>
  <si>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</si>
  <si>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</si>
  <si>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</si>
  <si>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</si>
  <si>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</si>
  <si>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</si>
  <si>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</si>
  <si>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</si>
  <si>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</si>
  <si>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</si>
  <si>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</si>
  <si>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</si>
  <si>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</si>
  <si>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</si>
  <si>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</si>
  <si>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</si>
  <si>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</si>
  <si>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</si>
  <si>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</si>
  <si>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</si>
  <si>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</si>
  <si>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</si>
  <si>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</si>
  <si>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</si>
  <si>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</si>
  <si>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</si>
  <si>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</si>
  <si>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</si>
  <si>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</si>
  <si>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</si>
  <si>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</si>
  <si>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</si>
  <si>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</si>
  <si>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</si>
  <si>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</si>
  <si>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</si>
  <si>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</si>
  <si>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</si>
  <si>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</si>
  <si>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</si>
  <si>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</si>
  <si>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</si>
  <si>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</si>
  <si>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</si>
  <si>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</si>
  <si>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</si>
  <si>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</si>
  <si>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</si>
  <si>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</si>
  <si>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</si>
  <si>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</si>
  <si>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</si>
  <si>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</si>
  <si>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</si>
  <si>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</si>
  <si>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</si>
  <si>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</si>
  <si>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</si>
  <si>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</si>
  <si>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</si>
  <si>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</si>
  <si>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</si>
  <si>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</si>
  <si>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</si>
  <si>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</si>
  <si>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</si>
  <si>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</si>
  <si>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</si>
  <si>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</si>
  <si>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</si>
  <si>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</si>
  <si>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</si>
  <si>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</si>
  <si>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</si>
  <si>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</si>
  <si>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</si>
  <si>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</si>
  <si>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</si>
  <si>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</si>
  <si>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</si>
  <si>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</si>
  <si>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</si>
  <si>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</si>
  <si>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</si>
  <si>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</si>
  <si>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</si>
  <si>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</si>
  <si>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</si>
  <si>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</si>
  <si>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</si>
  <si>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</si>
  <si>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</si>
  <si>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</si>
  <si>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</si>
  <si>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</si>
  <si>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</si>
  <si>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</si>
  <si>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</si>
  <si>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</si>
  <si>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</si>
  <si>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</si>
  <si>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</si>
  <si>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</si>
  <si>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</si>
  <si>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</si>
  <si>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</si>
  <si>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</si>
  <si>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</si>
  <si>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</si>
  <si>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</si>
  <si>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</si>
  <si>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</si>
  <si>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</si>
  <si>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</si>
  <si>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</si>
  <si>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</si>
  <si>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</si>
  <si>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</si>
  <si>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</si>
  <si>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</si>
  <si>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</si>
  <si>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</si>
  <si>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</si>
  <si>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</si>
  <si>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</si>
  <si>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</si>
  <si>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</si>
  <si>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</si>
  <si>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</si>
  <si>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</si>
  <si>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</si>
  <si>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</si>
  <si>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</si>
  <si>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</si>
  <si>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</si>
  <si>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</si>
  <si>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</si>
  <si>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</si>
  <si>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</si>
  <si>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</si>
  <si>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</si>
  <si>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</si>
  <si>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</si>
  <si>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</si>
  <si>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</si>
  <si>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</si>
  <si>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</si>
  <si>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</si>
  <si>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</si>
  <si>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</si>
  <si>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</si>
  <si>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</si>
  <si>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</si>
  <si>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</si>
  <si>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</si>
  <si>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</si>
  <si>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</si>
  <si>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</si>
  <si>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</si>
  <si>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</si>
  <si>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</si>
  <si>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</si>
  <si>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</si>
  <si>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</si>
  <si>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</si>
  <si>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</si>
  <si>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</si>
  <si>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</si>
  <si>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</si>
  <si>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</si>
  <si>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</si>
  <si>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</si>
  <si>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</si>
  <si>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</si>
  <si>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</si>
  <si>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</si>
  <si>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</si>
  <si>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</si>
  <si>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</si>
  <si>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</si>
  <si>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</si>
  <si>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</si>
  <si>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</si>
  <si>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</si>
  <si>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</si>
  <si>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</si>
  <si>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</si>
  <si>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</si>
  <si>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</si>
  <si>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</si>
  <si>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</si>
  <si>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</si>
  <si>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</si>
  <si>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</si>
  <si>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</si>
  <si>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</si>
  <si>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</si>
  <si>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</si>
  <si>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</si>
  <si>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</si>
  <si>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</si>
  <si>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</si>
  <si>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</si>
  <si>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</si>
  <si>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</si>
  <si>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</si>
  <si>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</si>
  <si>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</si>
  <si>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</si>
  <si>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</si>
  <si>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</si>
  <si>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</si>
  <si>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</si>
  <si>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</si>
  <si>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</si>
  <si>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</si>
  <si>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</si>
  <si>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</si>
  <si>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</si>
  <si>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</si>
  <si>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</si>
  <si>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</si>
  <si>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</si>
  <si>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</si>
  <si>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</si>
  <si>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</si>
  <si>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</si>
  <si>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</si>
  <si>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</si>
  <si>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</si>
  <si>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</si>
  <si>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</si>
  <si>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</si>
  <si>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</si>
  <si>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</si>
  <si>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</si>
  <si>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</si>
  <si>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</si>
  <si>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</si>
  <si>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</si>
  <si>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</si>
  <si>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</si>
  <si>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</si>
  <si>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</si>
  <si>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</si>
  <si>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</si>
  <si>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</si>
  <si>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</si>
  <si>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</si>
  <si>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</si>
  <si>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</si>
  <si>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</si>
  <si>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</si>
  <si>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</si>
  <si>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</si>
  <si>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</si>
  <si>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</si>
  <si>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</si>
  <si>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</si>
  <si>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</si>
  <si>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</si>
  <si>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</si>
  <si>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</si>
  <si>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</si>
  <si>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</si>
  <si>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</si>
  <si>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</si>
  <si>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</si>
  <si>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</si>
  <si>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</si>
  <si>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</si>
  <si>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</si>
  <si>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</si>
  <si>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</si>
  <si>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</si>
  <si>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</si>
  <si>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</si>
  <si>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</si>
  <si>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</si>
  <si>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</si>
  <si>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</si>
  <si>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</si>
  <si>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</si>
  <si>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</si>
  <si>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</si>
  <si>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</si>
  <si>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</si>
  <si>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</si>
  <si>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</si>
  <si>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</si>
  <si>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</si>
  <si>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</si>
  <si>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</si>
  <si>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</si>
  <si>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</si>
  <si>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</si>
  <si>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</si>
  <si>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</si>
  <si>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</si>
  <si>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</si>
  <si>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</si>
  <si>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</si>
  <si>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</si>
  <si>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</si>
  <si>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</si>
  <si>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</si>
  <si>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</si>
  <si>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</si>
  <si>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</si>
  <si>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</si>
  <si>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</si>
  <si>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</si>
  <si>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</si>
  <si>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</si>
  <si>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</si>
  <si>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</si>
  <si>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</si>
  <si>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</si>
  <si>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</si>
  <si>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</si>
  <si>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</si>
  <si>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</si>
  <si>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</si>
  <si>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</si>
  <si>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</si>
  <si>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</si>
  <si>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</si>
  <si>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</si>
  <si>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</si>
  <si>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</si>
  <si>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</si>
  <si>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</si>
  <si>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</si>
  <si>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</si>
  <si>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</si>
  <si>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</si>
  <si>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</si>
  <si>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</si>
  <si>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</si>
  <si>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</si>
  <si>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</si>
  <si>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</si>
  <si>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</si>
  <si>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</si>
  <si>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</si>
  <si>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</si>
  <si>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</si>
  <si>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</si>
  <si>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</si>
  <si>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</si>
  <si>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</si>
  <si>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</si>
  <si>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</si>
  <si>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</si>
  <si>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</si>
  <si>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</si>
  <si>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</si>
  <si>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</si>
  <si>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</si>
  <si>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</si>
  <si>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</si>
  <si>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</si>
  <si>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</si>
  <si>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</si>
  <si>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</si>
  <si>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</si>
  <si>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</si>
  <si>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</si>
  <si>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</si>
  <si>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</si>
  <si>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</si>
  <si>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</si>
  <si>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</si>
  <si>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</si>
  <si>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</si>
  <si>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</si>
  <si>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</si>
  <si>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</si>
  <si>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</si>
  <si>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</si>
  <si>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</si>
  <si>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</si>
  <si>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</si>
  <si>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</si>
  <si>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</si>
  <si>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</si>
  <si>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</si>
  <si>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</si>
  <si>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</si>
  <si>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</si>
  <si>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</si>
  <si>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</si>
  <si>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</si>
  <si>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</si>
  <si>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</si>
  <si>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</si>
  <si>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</si>
  <si>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</si>
  <si>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</si>
  <si>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</si>
  <si>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</si>
  <si>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</si>
  <si>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</si>
  <si>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</si>
  <si>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</si>
  <si>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</si>
  <si>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</si>
  <si>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</si>
  <si>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</si>
  <si>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</si>
  <si>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</si>
  <si>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</si>
  <si>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</si>
  <si>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</si>
  <si>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</si>
  <si>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</si>
  <si>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</si>
  <si>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</si>
  <si>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</si>
  <si>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</si>
  <si>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</si>
  <si>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</si>
  <si>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</si>
  <si>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</si>
  <si>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</si>
  <si>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</si>
  <si>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</si>
  <si>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</si>
  <si>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</si>
  <si>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</si>
  <si>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</si>
  <si>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</si>
  <si>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</si>
  <si>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</si>
  <si>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</si>
  <si>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</si>
  <si>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</si>
  <si>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</si>
  <si>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</si>
  <si>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</si>
  <si>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</si>
  <si>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</si>
  <si>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</si>
  <si>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</si>
  <si>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</si>
  <si>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</si>
  <si>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</si>
  <si>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</si>
  <si>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</si>
  <si>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</si>
  <si>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</si>
  <si>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</si>
  <si>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</si>
  <si>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</si>
  <si>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</si>
  <si>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</si>
  <si>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</si>
  <si>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</si>
  <si>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</si>
  <si>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</si>
  <si>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</si>
  <si>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</si>
  <si>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</si>
  <si>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</si>
  <si>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</si>
  <si>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</si>
  <si>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</si>
  <si>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</si>
  <si>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</si>
  <si>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</si>
  <si>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</si>
  <si>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</si>
  <si>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</si>
  <si>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</si>
  <si>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</si>
  <si>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</si>
  <si>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</si>
  <si>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</si>
  <si>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</si>
  <si>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</si>
  <si>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</si>
  <si>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</si>
  <si>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</si>
  <si>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</si>
  <si>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</si>
  <si>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</si>
  <si>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</si>
  <si>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</si>
  <si>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</si>
  <si>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</si>
  <si>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</si>
  <si>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</si>
  <si>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</si>
  <si>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</si>
  <si>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</si>
  <si>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</si>
  <si>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</si>
  <si>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</si>
  <si>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</si>
  <si>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</si>
  <si>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</si>
  <si>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</si>
  <si>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</si>
  <si>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</si>
  <si>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</si>
  <si>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</si>
  <si>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</si>
  <si>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</si>
  <si>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</si>
  <si>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</si>
  <si>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</si>
  <si>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</si>
  <si>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</si>
  <si>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</si>
  <si>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</si>
  <si>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</si>
  <si>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</si>
  <si>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</si>
  <si>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</si>
  <si>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</si>
  <si>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</si>
  <si>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</si>
  <si>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</si>
  <si>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</si>
  <si>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</si>
  <si>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</si>
  <si>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</si>
  <si>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</si>
  <si>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</si>
  <si>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</si>
  <si>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</si>
  <si>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</si>
  <si>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</si>
  <si>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</si>
  <si>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</si>
  <si>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</si>
  <si>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</si>
  <si>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</si>
  <si>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</si>
  <si>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</si>
  <si>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</si>
  <si>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</si>
  <si>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</si>
  <si>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</si>
  <si>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</si>
  <si>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</si>
  <si>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</si>
  <si>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</si>
  <si>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</si>
  <si>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</si>
  <si>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</si>
  <si>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</si>
  <si>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</si>
  <si>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</si>
  <si>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</si>
  <si>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</si>
  <si>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</si>
  <si>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</si>
  <si>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</si>
  <si>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</si>
  <si>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</si>
  <si>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</si>
  <si>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</si>
  <si>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</si>
  <si>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</si>
  <si>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</si>
  <si>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</si>
  <si>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</si>
  <si>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</si>
  <si>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</si>
  <si>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</si>
  <si>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</si>
  <si>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</si>
  <si>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</si>
  <si>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</si>
  <si>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</si>
  <si>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</si>
  <si>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</si>
  <si>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</si>
  <si>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</si>
  <si>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</si>
  <si>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</si>
  <si>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</si>
  <si>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</si>
  <si>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</si>
  <si>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</si>
  <si>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</si>
  <si>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</si>
  <si>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</si>
  <si>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</si>
  <si>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</si>
  <si>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</si>
  <si>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</si>
  <si>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</si>
  <si>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</si>
  <si>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</si>
  <si>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</si>
  <si>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</si>
  <si>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</si>
  <si>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</si>
  <si>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</si>
  <si>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</si>
  <si>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</si>
  <si>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</si>
  <si>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</si>
  <si>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</si>
  <si>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</si>
  <si>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</si>
  <si>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</si>
  <si>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</si>
  <si>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</si>
  <si>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</si>
  <si>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</si>
  <si>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</si>
  <si>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</si>
  <si>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</si>
  <si>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</si>
  <si>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</si>
  <si>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</si>
  <si>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</si>
  <si>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</si>
  <si>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</si>
  <si>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</si>
  <si>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</si>
  <si>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</si>
  <si>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</si>
  <si>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</si>
  <si>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</si>
  <si>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</si>
  <si>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</si>
  <si>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</si>
  <si>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</si>
  <si>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</si>
  <si>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</si>
  <si>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</si>
  <si>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</si>
  <si>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</si>
  <si>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</si>
  <si>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</si>
  <si>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</si>
  <si>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</si>
  <si>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</si>
  <si>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</si>
  <si>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</si>
  <si>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</si>
  <si>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</si>
  <si>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</si>
  <si>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</si>
  <si>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</si>
  <si>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</si>
  <si>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</si>
  <si>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</si>
  <si>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</si>
  <si>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</si>
  <si>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</si>
  <si>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</si>
  <si>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</si>
  <si>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</si>
  <si>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</si>
  <si>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</si>
  <si>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</si>
  <si>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</si>
  <si>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</si>
  <si>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</si>
  <si>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</si>
  <si>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</si>
  <si>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</si>
  <si>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</si>
  <si>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</si>
  <si>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</si>
  <si>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</si>
  <si>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</si>
  <si>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</si>
  <si>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</si>
  <si>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</si>
  <si>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</si>
  <si>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</si>
  <si>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</si>
  <si>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</si>
  <si>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</si>
  <si>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</si>
  <si>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</si>
  <si>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</si>
  <si>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</si>
  <si>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</si>
  <si>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</si>
  <si>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</si>
  <si>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</si>
  <si>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</si>
  <si>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</si>
  <si>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</si>
  <si>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</si>
  <si>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</si>
  <si>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</si>
  <si>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</si>
  <si>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</si>
  <si>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</si>
  <si>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</si>
  <si>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</si>
  <si>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</si>
  <si>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</si>
  <si>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</si>
  <si>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</si>
  <si>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</si>
  <si>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</si>
  <si>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</si>
  <si>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</si>
  <si>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</si>
  <si>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</si>
  <si>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</si>
  <si>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</si>
  <si>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</si>
  <si>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</si>
  <si>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</si>
  <si>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</si>
  <si>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</si>
  <si>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</si>
  <si>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</si>
  <si>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</si>
  <si>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</si>
  <si>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</si>
  <si>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</si>
  <si>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</si>
  <si>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</si>
  <si>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</si>
  <si>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</si>
  <si>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</si>
  <si>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</si>
  <si>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</si>
  <si>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</si>
  <si>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</si>
  <si>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</si>
  <si>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</si>
  <si>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</si>
  <si>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</si>
  <si>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</si>
  <si>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</si>
  <si>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</si>
  <si>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</si>
  <si>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</si>
  <si>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</si>
  <si>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</si>
  <si>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</si>
  <si>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</si>
  <si>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</si>
  <si>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</si>
  <si>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</si>
  <si>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</si>
  <si>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</si>
  <si>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</si>
  <si>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</si>
  <si>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</si>
  <si>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</si>
  <si>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</si>
  <si>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</si>
  <si>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</si>
  <si>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</si>
  <si>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</si>
  <si>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</si>
  <si>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</si>
  <si>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</si>
  <si>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</si>
  <si>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</si>
  <si>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</si>
  <si>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</si>
  <si>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</si>
  <si>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</si>
  <si>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</si>
  <si>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</si>
  <si>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</si>
  <si>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</si>
  <si>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</si>
  <si>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</si>
  <si>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</si>
  <si>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</si>
  <si>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</si>
  <si>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</si>
  <si>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</si>
  <si>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</si>
  <si>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</si>
  <si>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</si>
  <si>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</si>
  <si>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</si>
  <si>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</si>
  <si>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</si>
  <si>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</si>
  <si>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</si>
  <si>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</si>
  <si>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</si>
  <si>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</si>
  <si>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</si>
  <si>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</si>
  <si>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</si>
  <si>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</si>
  <si>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</si>
  <si>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</si>
  <si>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</si>
  <si>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</si>
  <si>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</si>
  <si>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</si>
  <si>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</si>
  <si>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</si>
  <si>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</si>
  <si>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</si>
  <si>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</si>
  <si>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</si>
  <si>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</si>
  <si>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</si>
  <si>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</si>
  <si>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</si>
  <si>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</si>
  <si>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</si>
  <si>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</si>
  <si>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</si>
  <si>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</si>
  <si>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</si>
  <si>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</si>
  <si>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</si>
  <si>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</si>
  <si>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</si>
  <si>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</si>
  <si>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</si>
  <si>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</si>
  <si>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</si>
  <si>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</si>
  <si>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</si>
  <si>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</si>
  <si>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</si>
  <si>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</si>
  <si>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</si>
  <si>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</si>
  <si>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</si>
  <si>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</si>
  <si>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</si>
  <si>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</si>
  <si>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</si>
  <si>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</si>
  <si>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</si>
  <si>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</si>
  <si>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</si>
  <si>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</si>
  <si>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</si>
  <si>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</si>
  <si>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</si>
  <si>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</si>
  <si>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</si>
  <si>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</si>
  <si>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</si>
  <si>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</si>
  <si>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</si>
  <si>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</si>
  <si>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</si>
  <si>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</si>
  <si>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</si>
  <si>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</si>
  <si>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</si>
  <si>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</si>
  <si>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</si>
  <si>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</si>
  <si>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</si>
  <si>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</si>
  <si>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</si>
  <si>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</si>
  <si>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</si>
  <si>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</si>
  <si>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</si>
  <si>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</si>
  <si>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</si>
  <si>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</si>
  <si>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</si>
  <si>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</si>
  <si>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</si>
  <si>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</si>
  <si>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</si>
  <si>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</si>
  <si>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</si>
  <si>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</si>
  <si>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</si>
  <si>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</si>
  <si>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</si>
  <si>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</si>
  <si>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</si>
  <si>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</si>
  <si>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</si>
  <si>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</si>
  <si>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</si>
  <si>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</si>
  <si>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</si>
  <si>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</si>
  <si>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</si>
  <si>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</si>
  <si>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</si>
  <si>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</si>
  <si>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</si>
  <si>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</si>
  <si>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</si>
  <si>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</si>
  <si>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</si>
  <si>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</si>
  <si>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</si>
  <si>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</si>
  <si>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</si>
  <si>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</si>
  <si>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</si>
  <si>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</si>
  <si>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</si>
  <si>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</si>
  <si>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</si>
  <si>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</si>
  <si>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</si>
  <si>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</si>
  <si>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</si>
  <si>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</si>
  <si>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</si>
  <si>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</si>
  <si>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</si>
  <si>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</si>
  <si>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</si>
  <si>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</si>
  <si>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</si>
  <si>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</si>
  <si>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</si>
  <si>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</si>
  <si>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</si>
  <si>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</si>
  <si>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</si>
  <si>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</si>
  <si>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</si>
  <si>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</si>
  <si>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</si>
  <si>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</si>
  <si>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</si>
  <si>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</si>
  <si>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</si>
  <si>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</si>
  <si>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</si>
  <si>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</si>
  <si>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</si>
  <si>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</si>
  <si>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</si>
  <si>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</si>
  <si>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</si>
  <si>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</si>
  <si>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</si>
  <si>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</si>
  <si>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</si>
  <si>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</si>
  <si>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</si>
  <si>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</si>
  <si>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</si>
  <si>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</si>
  <si>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</si>
  <si>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</si>
  <si>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</si>
  <si>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</si>
  <si>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</si>
  <si>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</si>
  <si>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</si>
  <si>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</si>
  <si>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</si>
  <si>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</si>
  <si>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</si>
  <si>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</si>
  <si>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</si>
  <si>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</si>
  <si>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</si>
  <si>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</si>
  <si>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</si>
  <si>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</si>
  <si>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</si>
  <si>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</si>
  <si>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</si>
  <si>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</si>
  <si>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</si>
  <si>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</si>
  <si>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</si>
  <si>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</si>
  <si>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</si>
  <si>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</si>
  <si>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</si>
  <si>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</si>
  <si>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</si>
  <si>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</si>
  <si>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</si>
  <si>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</si>
  <si>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</si>
  <si>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</si>
  <si>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</si>
  <si>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</si>
  <si>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</si>
  <si>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</si>
  <si>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</si>
  <si>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</si>
  <si>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</si>
  <si>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</si>
  <si>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</si>
  <si>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</si>
  <si>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</si>
  <si>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</si>
  <si>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</si>
  <si>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</si>
  <si>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</si>
  <si>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</si>
  <si>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</si>
  <si>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</si>
  <si>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</si>
  <si>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</si>
  <si>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</si>
  <si>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</si>
  <si>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</si>
  <si>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</si>
  <si>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</si>
  <si>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</si>
  <si>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</si>
  <si>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</si>
  <si>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</si>
  <si>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</si>
  <si>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</si>
  <si>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</si>
  <si>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</si>
  <si>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</si>
  <si>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</si>
  <si>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</si>
  <si>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</si>
  <si>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</si>
  <si>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</si>
  <si>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</si>
  <si>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</si>
  <si>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</si>
  <si>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</si>
  <si>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</si>
  <si>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</si>
  <si>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</si>
  <si>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</si>
  <si>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</si>
  <si>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</si>
  <si>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</si>
  <si>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</si>
  <si>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</si>
  <si>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</si>
  <si>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</si>
  <si>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</si>
  <si>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</si>
  <si>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</si>
  <si>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</si>
  <si>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</si>
  <si>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</si>
  <si>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</si>
  <si>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</si>
  <si>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</si>
  <si>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</si>
  <si>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</si>
  <si>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</si>
  <si>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</si>
  <si>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</si>
  <si>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</si>
  <si>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</si>
  <si>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</si>
  <si>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</si>
  <si>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</si>
  <si>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</si>
  <si>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</si>
  <si>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</si>
  <si>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</si>
  <si>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</si>
  <si>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</si>
  <si>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</si>
  <si>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</si>
  <si>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</si>
  <si>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</si>
  <si>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</si>
  <si>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</si>
  <si>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</si>
  <si>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</si>
  <si>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</si>
  <si>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</si>
  <si>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</si>
  <si>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</si>
  <si>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</si>
  <si>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</si>
  <si>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</si>
  <si>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</si>
  <si>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</si>
  <si>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</si>
  <si>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</si>
  <si>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</si>
  <si>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</si>
  <si>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</si>
  <si>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</si>
  <si>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</si>
  <si>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</si>
  <si>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</si>
  <si>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</si>
  <si>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</si>
  <si>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</si>
  <si>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</si>
  <si>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</si>
  <si>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</si>
  <si>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</si>
  <si>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</si>
  <si>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</si>
  <si>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</si>
  <si>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</si>
  <si>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</si>
  <si>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</si>
  <si>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</si>
  <si>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</si>
  <si>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</si>
  <si>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</si>
  <si>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</si>
  <si>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</si>
  <si>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</si>
  <si>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</si>
  <si>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</si>
  <si>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</si>
  <si>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</si>
  <si>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</si>
  <si>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</si>
  <si>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</si>
  <si>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</si>
  <si>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</si>
  <si>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</si>
  <si>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</si>
  <si>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</si>
  <si>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</si>
  <si>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</si>
  <si>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</si>
  <si>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</si>
  <si>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</si>
  <si>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</si>
  <si>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</si>
  <si>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</si>
  <si>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</si>
  <si>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</si>
  <si>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</si>
  <si>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</si>
  <si>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</si>
  <si>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</si>
  <si>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</si>
  <si>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</si>
  <si>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</si>
  <si>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</si>
  <si>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</si>
  <si>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</si>
  <si>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</si>
  <si>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</si>
  <si>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</si>
  <si>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</si>
  <si>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</si>
  <si>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</si>
  <si>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</si>
  <si>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</si>
  <si>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</si>
  <si>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</si>
  <si>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</si>
  <si>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</si>
  <si>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</si>
  <si>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</si>
  <si>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</si>
  <si>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</si>
  <si>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</si>
  <si>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</si>
  <si>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</si>
  <si>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</si>
  <si>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</si>
  <si>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</si>
  <si>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</si>
  <si>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</si>
  <si>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</si>
  <si>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</si>
  <si>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</si>
  <si>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</si>
  <si>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</si>
  <si>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</si>
  <si>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</si>
  <si>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</si>
  <si>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</si>
  <si>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</si>
  <si>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</si>
  <si>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</si>
  <si>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</si>
  <si>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</si>
  <si>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</si>
  <si>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</si>
  <si>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</si>
  <si>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</si>
  <si>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</si>
  <si>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</si>
  <si>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</si>
  <si>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</si>
  <si>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</si>
  <si>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</si>
  <si>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</si>
  <si>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</si>
  <si>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</si>
  <si>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</si>
  <si>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</si>
  <si>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</si>
  <si>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</si>
  <si>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</si>
  <si>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</si>
  <si>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</si>
  <si>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</si>
  <si>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</si>
  <si>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</si>
  <si>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</si>
  <si>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</si>
  <si>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</si>
  <si>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</si>
  <si>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</si>
  <si>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</si>
  <si>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</si>
  <si>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</si>
  <si>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</si>
  <si>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</si>
  <si>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</si>
  <si>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</si>
  <si>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</si>
  <si>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</si>
  <si>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</si>
  <si>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</si>
  <si>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</si>
  <si>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</si>
  <si>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</si>
  <si>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</si>
  <si>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</si>
  <si>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</si>
  <si>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</si>
  <si>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</si>
  <si>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</si>
  <si>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</si>
  <si>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</si>
  <si>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</si>
  <si>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</si>
  <si>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</si>
  <si>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</si>
  <si>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</si>
  <si>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</si>
  <si>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</si>
  <si>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</si>
  <si>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</si>
  <si>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</si>
  <si>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</si>
  <si>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</si>
  <si>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</si>
  <si>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</si>
  <si>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</si>
  <si>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</si>
  <si>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</si>
  <si>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</si>
  <si>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</si>
  <si>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</si>
  <si>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</si>
  <si>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</si>
  <si>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</si>
  <si>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</si>
  <si>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</si>
  <si>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</si>
  <si>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</si>
  <si>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</si>
  <si>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</si>
  <si>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</si>
  <si>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</si>
  <si>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</si>
  <si>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</si>
  <si>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</si>
  <si>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</si>
  <si>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</si>
  <si>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</si>
  <si>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</si>
  <si>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</si>
  <si>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</si>
  <si>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</si>
  <si>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</si>
  <si>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</si>
  <si>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</si>
  <si>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</si>
  <si>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</si>
  <si>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</si>
  <si>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</si>
  <si>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</si>
  <si>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</si>
  <si>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</si>
  <si>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</si>
  <si>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</si>
  <si>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</si>
  <si>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</si>
  <si>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</si>
  <si>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</si>
  <si>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</si>
  <si>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</si>
  <si>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</si>
  <si>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</si>
  <si>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</si>
  <si>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</si>
  <si>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</si>
  <si>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</si>
  <si>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</si>
  <si>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</si>
  <si>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</si>
  <si>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</si>
  <si>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</si>
  <si>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</si>
  <si>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</si>
  <si>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</si>
  <si>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</si>
  <si>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</si>
  <si>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</si>
  <si>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</si>
  <si>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</si>
  <si>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</si>
  <si>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</si>
  <si>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</si>
  <si>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</si>
  <si>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</si>
  <si>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</si>
  <si>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</si>
  <si>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</si>
  <si>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</si>
  <si>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</si>
  <si>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</si>
  <si>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</si>
  <si>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</si>
  <si>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</si>
  <si>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</si>
  <si>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</si>
  <si>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</si>
  <si>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</si>
  <si>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</si>
  <si>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</si>
  <si>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</si>
  <si>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</si>
  <si>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</si>
  <si>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</si>
  <si>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</si>
  <si>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</si>
  <si>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</si>
  <si>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</si>
  <si>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</si>
  <si>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</si>
  <si>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</si>
  <si>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</si>
  <si>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</si>
  <si>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</si>
  <si>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</si>
  <si>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</si>
  <si>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</si>
  <si>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</si>
  <si>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</si>
  <si>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</si>
  <si>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</si>
  <si>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</si>
  <si>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</si>
  <si>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</si>
  <si>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</si>
  <si>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</si>
  <si>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</si>
  <si>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</si>
  <si>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</si>
  <si>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</si>
  <si>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</si>
  <si>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</si>
  <si>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</si>
  <si>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</si>
  <si>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</si>
  <si>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</si>
  <si>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</si>
  <si>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</si>
  <si>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</si>
  <si>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</si>
  <si>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</si>
  <si>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</si>
  <si>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</si>
  <si>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</si>
  <si>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</si>
  <si>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</si>
  <si>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</si>
  <si>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</si>
  <si>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</si>
  <si>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</si>
  <si>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</si>
  <si>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</si>
  <si>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</si>
  <si>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</si>
  <si>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</si>
  <si>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</si>
  <si>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</si>
  <si>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</si>
  <si>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</si>
  <si>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</si>
  <si>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</si>
  <si>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</si>
  <si>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</si>
  <si>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</si>
  <si>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</si>
  <si>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</si>
  <si>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</si>
  <si>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</si>
  <si>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</si>
  <si>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</si>
  <si>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</si>
  <si>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</si>
  <si>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</si>
  <si>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</si>
  <si>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</si>
  <si>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</si>
  <si>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</si>
  <si>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</si>
  <si>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</si>
  <si>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</si>
  <si>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</si>
  <si>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</si>
  <si>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</si>
  <si>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</si>
  <si>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</si>
  <si>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</si>
  <si>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</si>
  <si>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</si>
  <si>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</si>
  <si>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</si>
  <si>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</si>
  <si>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</si>
  <si>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</si>
  <si>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</si>
  <si>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</si>
  <si>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</si>
  <si>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</si>
  <si>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</si>
  <si>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</si>
  <si>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</si>
  <si>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</si>
  <si>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</si>
  <si>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</si>
  <si>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</si>
  <si>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</si>
  <si>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</si>
  <si>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</si>
  <si>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</si>
  <si>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</si>
  <si>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</si>
  <si>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</si>
  <si>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</si>
  <si>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</si>
  <si>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</si>
  <si>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</si>
  <si>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</si>
  <si>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</si>
  <si>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</si>
  <si>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</si>
  <si>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</si>
  <si>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</si>
  <si>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</si>
  <si>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</si>
  <si>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</si>
  <si>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</si>
  <si>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</si>
  <si>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</si>
  <si>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</si>
  <si>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</si>
  <si>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</si>
  <si>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</si>
  <si>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</si>
  <si>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</si>
  <si>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</si>
  <si>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</si>
  <si>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</si>
  <si>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</si>
  <si>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</si>
  <si>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</si>
  <si>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</si>
  <si>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</si>
  <si>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</si>
  <si>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</si>
  <si>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</si>
  <si>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</si>
  <si>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</si>
  <si>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</si>
  <si>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</si>
  <si>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</si>
  <si>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</si>
  <si>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</si>
  <si>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</si>
  <si>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</si>
  <si>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</si>
  <si>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</si>
  <si>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</si>
  <si>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</si>
  <si>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</si>
  <si>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</si>
  <si>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</si>
  <si>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</si>
  <si>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</si>
  <si>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</si>
  <si>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</si>
  <si>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</si>
  <si>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</si>
  <si>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</si>
  <si>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</si>
  <si>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</si>
  <si>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</si>
  <si>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</si>
  <si>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</si>
  <si>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</si>
  <si>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</si>
  <si>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</si>
  <si>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</si>
  <si>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</si>
  <si>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</si>
  <si>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</si>
  <si>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</si>
  <si>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</si>
  <si>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</si>
  <si>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</si>
  <si>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</si>
  <si>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</si>
  <si>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</si>
  <si>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</si>
  <si>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</si>
  <si>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</si>
  <si>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</si>
  <si>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</si>
  <si>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</si>
  <si>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</si>
  <si>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</si>
  <si>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</si>
  <si>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</si>
  <si>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</si>
  <si>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</si>
  <si>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</si>
  <si>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</si>
  <si>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</si>
  <si>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</si>
  <si>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</si>
  <si>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</si>
  <si>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</si>
  <si>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</si>
  <si>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</si>
  <si>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</si>
  <si>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</si>
  <si>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</si>
  <si>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</si>
  <si>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</si>
  <si>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</si>
  <si>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</si>
  <si>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</si>
  <si>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</si>
  <si>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</si>
  <si>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</si>
  <si>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</si>
  <si>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</si>
  <si>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</si>
  <si>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</si>
  <si>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</si>
  <si>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</si>
  <si>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</si>
  <si>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</si>
  <si>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</si>
  <si>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</si>
  <si>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</si>
  <si>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</si>
  <si>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</si>
  <si>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</si>
  <si>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</si>
  <si>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</si>
  <si>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</si>
  <si>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</si>
  <si>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</si>
  <si>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</si>
  <si>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</si>
  <si>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</si>
  <si>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</si>
  <si>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</si>
  <si>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</si>
  <si>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</si>
  <si>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</si>
  <si>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</si>
  <si>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</si>
  <si>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</si>
  <si>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</si>
  <si>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</si>
  <si>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</si>
  <si>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</si>
  <si>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</si>
  <si>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</si>
  <si>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</si>
  <si>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</si>
  <si>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</si>
  <si>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</si>
  <si>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</si>
  <si>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</si>
  <si>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</si>
  <si>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</si>
  <si>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</si>
  <si>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</si>
  <si>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</si>
  <si>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</si>
  <si>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</si>
  <si>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</si>
  <si>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</si>
  <si>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</si>
  <si>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</si>
  <si>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</si>
  <si>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</si>
  <si>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</si>
  <si>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</si>
  <si>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</si>
  <si>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</si>
  <si>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</si>
  <si>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</si>
  <si>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</si>
  <si>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</si>
  <si>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</si>
  <si>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</si>
  <si>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</si>
  <si>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</si>
  <si>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</si>
  <si>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</si>
  <si>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</si>
  <si>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</si>
  <si>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</si>
  <si>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</si>
  <si>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</si>
  <si>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</si>
  <si>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</si>
  <si>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</si>
  <si>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</si>
  <si>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</si>
  <si>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</si>
  <si>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</si>
  <si>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</si>
  <si>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</si>
  <si>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</si>
  <si>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</si>
  <si>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</si>
  <si>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</si>
  <si>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</si>
  <si>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</si>
  <si>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</si>
  <si>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</si>
  <si>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</si>
  <si>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</si>
  <si>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</si>
  <si>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</si>
  <si>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</si>
  <si>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</si>
  <si>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</si>
  <si>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</si>
  <si>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</si>
  <si>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</si>
  <si>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</si>
  <si>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</si>
  <si>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</si>
  <si>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</si>
  <si>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</si>
  <si>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</si>
  <si>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</si>
  <si>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</si>
  <si>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</si>
  <si>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</si>
  <si>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</si>
  <si>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</si>
  <si>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</si>
  <si>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</si>
  <si>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</si>
  <si>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</si>
  <si>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</si>
  <si>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</si>
  <si>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</si>
  <si>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</si>
  <si>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</si>
  <si>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</si>
  <si>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</si>
  <si>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</si>
  <si>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</si>
  <si>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</si>
  <si>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</si>
  <si>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</si>
  <si>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</si>
  <si>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</si>
  <si>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</si>
  <si>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</si>
  <si>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</si>
  <si>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</si>
  <si>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</si>
  <si>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</si>
  <si>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</si>
  <si>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</si>
  <si>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</si>
  <si>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</si>
  <si>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</si>
  <si>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</si>
  <si>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</si>
  <si>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</si>
  <si>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</si>
  <si>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</si>
  <si>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</si>
  <si>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</si>
  <si>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</si>
  <si>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</si>
  <si>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</si>
  <si>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</si>
  <si>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</si>
  <si>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</si>
  <si>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</si>
  <si>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</si>
  <si>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</si>
  <si>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</si>
  <si>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</si>
  <si>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</si>
  <si>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</si>
  <si>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</si>
  <si>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</si>
  <si>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</si>
  <si>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</si>
  <si>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</si>
  <si>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</si>
  <si>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</si>
  <si>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</si>
  <si>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</si>
  <si>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</si>
  <si>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</si>
  <si>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</si>
  <si>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</si>
  <si>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</si>
  <si>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</si>
  <si>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</si>
  <si>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</si>
  <si>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</si>
  <si>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</si>
  <si>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</si>
  <si>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</si>
  <si>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</si>
  <si>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</si>
  <si>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</si>
  <si>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</si>
  <si>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</si>
  <si>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</si>
  <si>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</si>
  <si>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</si>
  <si>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</si>
  <si>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</si>
  <si>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</si>
  <si>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</si>
  <si>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</si>
  <si>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</si>
  <si>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</si>
  <si>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</si>
  <si>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</si>
  <si>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</si>
  <si>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</si>
  <si>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</si>
  <si>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</si>
  <si>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</si>
  <si>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</si>
  <si>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</si>
  <si>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</si>
  <si>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</si>
  <si>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</si>
  <si>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</si>
  <si>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</si>
  <si>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</si>
  <si>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</si>
  <si>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</si>
  <si>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</si>
  <si>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</si>
  <si>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</si>
  <si>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</si>
  <si>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</si>
  <si>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</si>
  <si>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</si>
  <si>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</si>
  <si>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</si>
  <si>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</si>
  <si>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</si>
  <si>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</si>
  <si>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</si>
  <si>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</si>
  <si>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</si>
  <si>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</si>
  <si>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</si>
  <si>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</si>
  <si>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</si>
  <si>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</si>
  <si>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</si>
  <si>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</si>
  <si>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</si>
  <si>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</si>
  <si>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</si>
  <si>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</si>
  <si>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</si>
  <si>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</si>
  <si>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</si>
  <si>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</si>
  <si>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</si>
  <si>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</si>
  <si>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</si>
  <si>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</si>
  <si>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</si>
  <si>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</si>
  <si>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</si>
  <si>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</si>
  <si>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</si>
  <si>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</si>
  <si>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</si>
  <si>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</si>
  <si>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</si>
  <si>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</si>
  <si>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</si>
  <si>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</si>
  <si>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</si>
  <si>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</si>
  <si>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</si>
  <si>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</si>
  <si>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</si>
  <si>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</si>
  <si>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</si>
  <si>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</si>
  <si>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</si>
  <si>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</si>
  <si>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</si>
  <si>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</si>
  <si>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</si>
  <si>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</si>
  <si>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</si>
  <si>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</si>
  <si>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</si>
  <si>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</si>
  <si>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</si>
  <si>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</si>
  <si>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</si>
  <si>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</si>
  <si>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</si>
  <si>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</si>
  <si>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</si>
  <si>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</si>
  <si>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</si>
  <si>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</si>
  <si>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</si>
  <si>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</si>
  <si>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</si>
  <si>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</si>
  <si>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</si>
  <si>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</si>
  <si>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</si>
  <si>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</si>
  <si>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</si>
  <si>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</si>
  <si>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</si>
  <si>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</si>
  <si>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</si>
  <si>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</si>
  <si>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</si>
  <si>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</si>
  <si>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</si>
  <si>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</si>
  <si>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</si>
  <si>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</si>
  <si>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</si>
  <si>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</si>
  <si>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</si>
  <si>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</si>
  <si>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</si>
  <si>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</si>
  <si>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</si>
  <si>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</si>
  <si>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</si>
  <si>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</si>
  <si>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</si>
  <si>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</si>
  <si>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</si>
  <si>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</si>
  <si>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</si>
  <si>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</si>
  <si>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</si>
  <si>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</si>
  <si>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</si>
  <si>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</si>
  <si>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</si>
  <si>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</si>
  <si>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</si>
  <si>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</si>
  <si>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</si>
  <si>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</si>
  <si>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</si>
  <si>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</si>
  <si>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</si>
  <si>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</si>
  <si>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</si>
  <si>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</si>
  <si>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</si>
  <si>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</si>
  <si>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</si>
  <si>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</si>
  <si>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</si>
  <si>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</si>
  <si>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</si>
  <si>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</si>
  <si>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</si>
  <si>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</si>
  <si>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</si>
  <si>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</si>
  <si>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</si>
  <si>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</si>
  <si>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</si>
  <si>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</si>
  <si>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</si>
  <si>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</si>
  <si>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</si>
  <si>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</si>
  <si>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</si>
  <si>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</si>
  <si>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</si>
  <si>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</si>
  <si>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</si>
  <si>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</si>
  <si>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</si>
  <si>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</si>
  <si>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</si>
  <si>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</si>
  <si>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</si>
  <si>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</si>
  <si>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</si>
  <si>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</si>
  <si>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</si>
  <si>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</si>
  <si>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</si>
  <si>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</si>
  <si>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</si>
  <si>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</si>
  <si>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</si>
  <si>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</si>
  <si>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</si>
  <si>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</si>
  <si>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</si>
  <si>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</si>
  <si>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</si>
  <si>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</si>
  <si>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</si>
  <si>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</si>
  <si>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</si>
  <si>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</si>
  <si>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</si>
  <si>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</si>
  <si>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</si>
  <si>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</si>
  <si>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</si>
  <si>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</si>
  <si>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</si>
  <si>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</si>
  <si>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</si>
  <si>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</si>
  <si>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</si>
  <si>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</si>
  <si>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</si>
  <si>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</si>
  <si>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</si>
  <si>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</si>
  <si>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</si>
  <si>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</si>
  <si>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</si>
  <si>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</si>
  <si>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</si>
  <si>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</si>
  <si>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</si>
  <si>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</si>
  <si>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</si>
  <si>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</si>
  <si>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</si>
  <si>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</si>
  <si>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</si>
  <si>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</si>
  <si>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</si>
  <si>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</si>
  <si>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</si>
  <si>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</si>
  <si>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</si>
  <si>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</si>
  <si>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</si>
  <si>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</si>
  <si>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</si>
  <si>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</si>
  <si>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</si>
  <si>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</si>
  <si>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</si>
  <si>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</si>
  <si>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</si>
  <si>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</si>
  <si>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</si>
  <si>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</si>
  <si>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</si>
  <si>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</si>
  <si>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</si>
  <si>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</si>
  <si>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</si>
  <si>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</si>
  <si>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</si>
  <si>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</si>
  <si>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</si>
  <si>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</si>
  <si>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</si>
  <si>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</si>
  <si>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</si>
  <si>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</si>
  <si>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</si>
  <si>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</si>
  <si>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</si>
  <si>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</si>
  <si>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</si>
  <si>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</si>
  <si>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</si>
  <si>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</si>
  <si>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</si>
  <si>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</si>
  <si>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</si>
  <si>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</si>
  <si>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</si>
  <si>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</si>
  <si>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</si>
  <si>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</si>
  <si>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</si>
  <si>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</si>
  <si>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</si>
  <si>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</si>
  <si>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</si>
  <si>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</si>
  <si>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</si>
  <si>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</si>
  <si>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</si>
  <si>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</si>
  <si>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</si>
  <si>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</si>
  <si>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</si>
  <si>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</si>
  <si>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</si>
  <si>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</si>
  <si>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</si>
  <si>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</si>
  <si>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</si>
  <si>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</si>
  <si>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</si>
  <si>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</si>
  <si>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</si>
  <si>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</si>
  <si>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</si>
  <si>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</si>
  <si>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</si>
  <si>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</si>
  <si>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</si>
  <si>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</si>
  <si>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</si>
  <si>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</si>
  <si>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</si>
  <si>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</si>
  <si>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</si>
  <si>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</si>
  <si>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</si>
  <si>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</si>
  <si>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</si>
  <si>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</si>
  <si>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</si>
  <si>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</si>
  <si>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</si>
  <si>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</si>
  <si>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</si>
  <si>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</si>
  <si>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</si>
  <si>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</si>
  <si>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</si>
  <si>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</si>
  <si>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</si>
  <si>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</si>
  <si>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</si>
  <si>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</si>
  <si>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</si>
  <si>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</si>
  <si>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</si>
  <si>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</si>
  <si>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</si>
  <si>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</si>
  <si>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</si>
  <si>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</si>
  <si>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</si>
  <si>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</si>
  <si>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</si>
  <si>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</si>
  <si>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</si>
  <si>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</si>
  <si>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</si>
  <si>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</si>
  <si>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</si>
  <si>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</si>
  <si>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</si>
  <si>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</si>
  <si>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</si>
  <si>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</si>
  <si>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</si>
  <si>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</si>
  <si>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</si>
  <si>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</si>
  <si>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</si>
  <si>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</si>
  <si>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</si>
  <si>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</si>
  <si>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</si>
  <si>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</si>
  <si>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</si>
  <si>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</si>
  <si>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</si>
  <si>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</si>
  <si>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</si>
  <si>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</si>
  <si>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</si>
  <si>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</si>
  <si>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</si>
  <si>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</si>
  <si>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</si>
  <si>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</si>
  <si>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</si>
  <si>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</si>
  <si>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</si>
  <si>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</si>
  <si>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</si>
  <si>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</si>
  <si>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</si>
  <si>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</si>
  <si>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</si>
  <si>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</si>
  <si>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</si>
  <si>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</si>
  <si>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</si>
  <si>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</si>
  <si>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</si>
  <si>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</si>
  <si>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</si>
  <si>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</si>
  <si>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</si>
  <si>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</si>
  <si>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</si>
  <si>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</si>
  <si>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</si>
  <si>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</si>
  <si>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</si>
  <si>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</si>
  <si>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</si>
  <si>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</si>
  <si>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</si>
  <si>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</si>
  <si>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</si>
  <si>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</si>
  <si>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</si>
  <si>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</si>
  <si>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</si>
  <si>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</si>
  <si>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</si>
  <si>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</si>
  <si>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</si>
  <si>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</si>
  <si>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</si>
  <si>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</si>
  <si>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</si>
  <si>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</si>
  <si>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</si>
  <si>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</si>
  <si>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</si>
  <si>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</si>
  <si>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</si>
  <si>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</si>
  <si>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</si>
  <si>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</si>
  <si>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</si>
  <si>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</si>
  <si>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</si>
  <si>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</si>
  <si>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</si>
  <si>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</si>
  <si>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</si>
  <si>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</si>
  <si>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</si>
  <si>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</si>
  <si>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</si>
  <si>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</si>
  <si>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</si>
  <si>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</si>
  <si>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</si>
  <si>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</si>
  <si>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</si>
  <si>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</si>
  <si>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</si>
  <si>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</si>
  <si>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</si>
  <si>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</si>
  <si>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</si>
  <si>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</si>
  <si>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</si>
  <si>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</si>
  <si>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</si>
  <si>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</si>
  <si>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</si>
  <si>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</si>
  <si>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</si>
  <si>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</si>
  <si>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</si>
  <si>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</si>
  <si>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</si>
  <si>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</si>
  <si>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</si>
  <si>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</si>
  <si>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</si>
  <si>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</si>
  <si>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</si>
  <si>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</si>
  <si>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</si>
  <si>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</si>
  <si>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</si>
  <si>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</si>
  <si>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</si>
  <si>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</si>
  <si>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</si>
  <si>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</si>
  <si>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</si>
  <si>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</si>
  <si>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</si>
  <si>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</si>
  <si>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</si>
  <si>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</si>
  <si>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</si>
  <si>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</si>
  <si>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</si>
  <si>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</si>
  <si>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</si>
  <si>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</si>
  <si>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</si>
  <si>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</si>
  <si>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</si>
  <si>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</si>
  <si>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</si>
  <si>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</si>
  <si>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</si>
  <si>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</si>
  <si>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</si>
  <si>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</si>
  <si>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</si>
  <si>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</si>
  <si>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</si>
  <si>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</si>
  <si>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</si>
  <si>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</si>
  <si>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</si>
  <si>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</si>
  <si>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</si>
  <si>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</si>
  <si>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</si>
  <si>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</si>
  <si>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</si>
  <si>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</si>
  <si>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</si>
  <si>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</si>
  <si>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</si>
  <si>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</si>
  <si>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</si>
  <si>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</si>
  <si>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</si>
  <si>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</si>
  <si>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</si>
  <si>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</si>
  <si>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</si>
  <si>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</si>
  <si>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</si>
  <si>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</si>
  <si>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</si>
  <si>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</si>
  <si>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</si>
  <si>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</si>
  <si>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</si>
  <si>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</si>
  <si>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</si>
  <si>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</si>
  <si>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</si>
  <si>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</si>
  <si>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</si>
  <si>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</si>
  <si>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</si>
  <si>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</si>
  <si>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</si>
  <si>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</si>
  <si>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</si>
  <si>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</si>
  <si>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</si>
  <si>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</si>
  <si>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</si>
  <si>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</si>
  <si>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</si>
  <si>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</si>
  <si>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</si>
  <si>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</si>
  <si>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</si>
  <si>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</si>
  <si>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</si>
  <si>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</si>
  <si>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</si>
  <si>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</si>
  <si>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</si>
  <si>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</si>
  <si>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</si>
  <si>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</si>
  <si>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</si>
  <si>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</si>
  <si>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</si>
  <si>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</si>
  <si>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</si>
  <si>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</si>
  <si>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</si>
  <si>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</si>
  <si>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</si>
  <si>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</si>
  <si>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</si>
  <si>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</si>
  <si>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</si>
  <si>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</si>
  <si>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</si>
  <si>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</si>
  <si>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</si>
  <si>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</si>
  <si>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</si>
  <si>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</si>
  <si>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</si>
  <si>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</si>
  <si>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</si>
  <si>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</si>
  <si>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</si>
  <si>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</si>
  <si>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</si>
  <si>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</si>
  <si>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</si>
  <si>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</si>
  <si>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</si>
  <si>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</si>
  <si>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</si>
  <si>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</si>
  <si>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</si>
  <si>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</si>
  <si>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</si>
  <si>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</si>
  <si>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</si>
  <si>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</si>
  <si>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</si>
  <si>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</si>
  <si>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</si>
  <si>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</si>
  <si>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</si>
  <si>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</si>
  <si>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</si>
  <si>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</si>
  <si>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</si>
  <si>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</si>
  <si>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</si>
  <si>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</si>
  <si>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</si>
  <si>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</si>
  <si>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</si>
  <si>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</si>
  <si>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</si>
  <si>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</si>
  <si>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</si>
  <si>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</si>
  <si>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</si>
  <si>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</si>
  <si>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</si>
  <si>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</si>
  <si>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</si>
  <si>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</si>
  <si>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</si>
  <si>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</si>
  <si>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</si>
  <si>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</si>
  <si>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</si>
  <si>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</si>
  <si>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</si>
  <si>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</si>
  <si>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</si>
  <si>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</si>
  <si>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</si>
  <si>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</si>
  <si>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</si>
  <si>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</si>
  <si>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</si>
  <si>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</si>
  <si>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</si>
  <si>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</si>
  <si>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</si>
  <si>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</si>
  <si>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</si>
  <si>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</si>
  <si>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</si>
  <si>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</si>
  <si>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</si>
  <si>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</si>
  <si>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</si>
  <si>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</si>
  <si>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</si>
  <si>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</si>
  <si>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</si>
  <si>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</si>
  <si>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</si>
  <si>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</si>
  <si>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</si>
  <si>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</si>
  <si>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</si>
  <si>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</si>
  <si>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</si>
  <si>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</si>
  <si>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</si>
  <si>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</si>
  <si>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</si>
  <si>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</si>
  <si>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</si>
  <si>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</si>
  <si>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</si>
  <si>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</si>
  <si>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</si>
  <si>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</si>
  <si>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</si>
  <si>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</si>
  <si>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</si>
  <si>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</si>
  <si>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</si>
  <si>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</si>
  <si>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</si>
  <si>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</si>
  <si>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</si>
  <si>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</si>
  <si>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</si>
  <si>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</si>
  <si>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</si>
  <si>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</si>
  <si>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</si>
  <si>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</si>
  <si>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</si>
  <si>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</si>
  <si>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</si>
  <si>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</si>
  <si>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</si>
  <si>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</si>
  <si>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</si>
  <si>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</si>
  <si>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</si>
  <si>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</si>
  <si>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</si>
  <si>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</si>
  <si>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</si>
  <si>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</si>
  <si>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</si>
  <si>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</si>
  <si>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</si>
  <si>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</si>
  <si>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</si>
  <si>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</si>
  <si>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</si>
  <si>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</si>
  <si>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</si>
  <si>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</si>
  <si>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</si>
  <si>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</si>
  <si>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</si>
  <si>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</si>
  <si>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</si>
  <si>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</si>
  <si>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</si>
  <si>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</si>
  <si>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</si>
  <si>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</si>
  <si>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</si>
  <si>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</si>
  <si>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</si>
  <si>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</si>
  <si>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</si>
  <si>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</si>
  <si>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</si>
  <si>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</si>
  <si>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</si>
  <si>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</si>
  <si>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</si>
  <si>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</si>
  <si>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</si>
  <si>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</si>
  <si>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</si>
  <si>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</si>
  <si>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</si>
  <si>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</si>
  <si>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</si>
  <si>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</si>
  <si>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</si>
  <si>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</si>
  <si>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</si>
  <si>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</si>
  <si>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</si>
  <si>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</si>
  <si>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</si>
  <si>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</si>
  <si>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</si>
  <si>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</si>
  <si>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</si>
  <si>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</si>
  <si>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</si>
  <si>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</si>
  <si>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</si>
  <si>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</si>
  <si>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</si>
  <si>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</si>
  <si>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</si>
  <si>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</si>
  <si>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</si>
  <si>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</si>
  <si>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</si>
  <si>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</si>
  <si>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</si>
  <si>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</si>
  <si>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</si>
  <si>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</si>
  <si>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</si>
  <si>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</si>
  <si>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</si>
  <si>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</si>
  <si>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</si>
  <si>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</si>
  <si>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</si>
  <si>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</si>
  <si>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</si>
  <si>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</si>
  <si>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</si>
  <si>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</si>
  <si>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</si>
  <si>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</si>
  <si>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</si>
  <si>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</si>
  <si>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</si>
  <si>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</si>
  <si>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</si>
  <si>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</si>
  <si>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</si>
  <si>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</si>
  <si>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</si>
  <si>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</si>
  <si>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</si>
  <si>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</si>
  <si>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</si>
  <si>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</si>
  <si>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</si>
  <si>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</si>
  <si>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</si>
  <si>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</si>
  <si>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</si>
  <si>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</si>
  <si>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</si>
  <si>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</si>
  <si>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</si>
  <si>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</si>
  <si>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</si>
  <si>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</si>
  <si>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</si>
  <si>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</si>
  <si>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</si>
  <si>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</si>
  <si>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</si>
  <si>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</si>
  <si>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</si>
  <si>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</si>
  <si>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</si>
  <si>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</si>
  <si>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</si>
  <si>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</si>
  <si>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</si>
  <si>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</si>
  <si>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</si>
  <si>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</si>
  <si>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</si>
  <si>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</si>
  <si>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</si>
  <si>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</si>
  <si>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</si>
  <si>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</si>
  <si>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</si>
  <si>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</si>
  <si>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</si>
  <si>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</si>
  <si>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</si>
  <si>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</si>
  <si>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</si>
  <si>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</si>
  <si>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</si>
  <si>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</si>
  <si>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</si>
  <si>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</si>
  <si>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</si>
  <si>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</si>
  <si>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</si>
  <si>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</si>
  <si>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</si>
  <si>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</si>
  <si>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</si>
  <si>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</si>
  <si>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</si>
  <si>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</si>
  <si>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</si>
  <si>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</si>
  <si>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</si>
  <si>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</si>
  <si>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</si>
  <si>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</si>
  <si>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</si>
  <si>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</si>
  <si>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</si>
  <si>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</si>
  <si>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</si>
  <si>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</si>
  <si>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</si>
  <si>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</si>
  <si>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</si>
  <si>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</si>
  <si>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</si>
  <si>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</si>
  <si>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</si>
  <si>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</si>
  <si>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</si>
  <si>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</si>
  <si>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</si>
  <si>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</si>
  <si>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</si>
  <si>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</si>
  <si>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</si>
  <si>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</si>
  <si>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</si>
  <si>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</si>
  <si>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</si>
  <si>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</si>
  <si>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</si>
  <si>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</si>
  <si>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</si>
  <si>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</si>
  <si>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</si>
  <si>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</si>
  <si>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</si>
  <si>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</si>
  <si>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</si>
  <si>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</si>
  <si>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</si>
  <si>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</si>
  <si>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</si>
  <si>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</si>
  <si>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</si>
  <si>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</si>
  <si>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</si>
  <si>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</si>
  <si>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</si>
  <si>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</si>
  <si>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</si>
  <si>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</si>
  <si>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</si>
  <si>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</si>
  <si>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</si>
  <si>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</si>
  <si>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</si>
  <si>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</si>
  <si>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</si>
  <si>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</si>
  <si>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</si>
  <si>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</si>
  <si>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</si>
  <si>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</si>
  <si>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</si>
  <si>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</si>
  <si>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</si>
  <si>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</si>
  <si>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</si>
  <si>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</si>
  <si>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</si>
  <si>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</si>
  <si>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</si>
  <si>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</si>
  <si>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</si>
  <si>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</si>
  <si>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</si>
  <si>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</si>
  <si>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</si>
  <si>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</si>
  <si>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</si>
  <si>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</si>
  <si>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</si>
  <si>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</si>
  <si>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</si>
  <si>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</si>
  <si>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</si>
  <si>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</si>
  <si>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</si>
  <si>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</si>
  <si>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</si>
  <si>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</si>
  <si>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</si>
  <si>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</si>
  <si>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</si>
  <si>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</si>
  <si>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</si>
  <si>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</si>
  <si>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</si>
  <si>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</si>
  <si>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</si>
  <si>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</si>
  <si>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</si>
  <si>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</si>
  <si>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</si>
  <si>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</si>
  <si>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</si>
  <si>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</si>
  <si>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</si>
  <si>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</si>
  <si>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</si>
  <si>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</si>
  <si>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</si>
  <si>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</si>
  <si>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</si>
  <si>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</si>
  <si>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</si>
  <si>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</si>
  <si>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</si>
  <si>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</si>
  <si>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</si>
  <si>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</si>
  <si>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</si>
  <si>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</si>
  <si>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</si>
  <si>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</si>
  <si>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</si>
  <si>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</si>
  <si>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</si>
  <si>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</si>
  <si>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</si>
  <si>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</si>
  <si>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</si>
  <si>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</si>
  <si>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</si>
  <si>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</si>
  <si>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</si>
  <si>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</si>
  <si>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</si>
  <si>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</si>
  <si>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</si>
  <si>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</si>
  <si>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</si>
  <si>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</si>
  <si>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</si>
  <si>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</si>
  <si>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</si>
  <si>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</si>
  <si>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</si>
  <si>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</si>
  <si>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</si>
  <si>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</si>
  <si>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</si>
  <si>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</si>
  <si>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</si>
  <si>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</si>
  <si>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</si>
  <si>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</si>
  <si>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</si>
  <si>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</si>
  <si>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</si>
  <si>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</si>
  <si>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</si>
  <si>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</si>
  <si>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</si>
  <si>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</si>
  <si>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</si>
  <si>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</si>
  <si>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</si>
  <si>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</si>
  <si>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</si>
  <si>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</si>
  <si>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</si>
  <si>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</si>
  <si>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</si>
  <si>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</si>
  <si>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</si>
  <si>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</si>
  <si>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</si>
  <si>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</si>
  <si>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</si>
  <si>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</si>
  <si>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</si>
  <si>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</si>
  <si>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</si>
  <si>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</si>
  <si>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</si>
  <si>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</si>
  <si>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</si>
  <si>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</si>
  <si>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</si>
  <si>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</si>
  <si>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</si>
  <si>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</si>
  <si>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</si>
  <si>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</si>
  <si>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</si>
  <si>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</si>
  <si>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</si>
  <si>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</si>
  <si>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</si>
  <si>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</si>
  <si>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</si>
  <si>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</si>
  <si>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</si>
  <si>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</si>
  <si>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</si>
  <si>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</si>
  <si>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</si>
  <si>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</si>
  <si>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</si>
  <si>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</si>
  <si>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</si>
  <si>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</si>
  <si>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</si>
  <si>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</si>
  <si>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</si>
  <si>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</si>
  <si>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</si>
  <si>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</si>
  <si>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</si>
  <si>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</si>
  <si>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</si>
  <si>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</si>
  <si>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</si>
  <si>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</si>
  <si>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</si>
  <si>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</si>
  <si>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</si>
  <si>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</si>
  <si>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</si>
  <si>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</si>
  <si>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</si>
  <si>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</si>
  <si>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</si>
  <si>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</si>
  <si>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</si>
  <si>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</si>
  <si>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</si>
  <si>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</si>
  <si>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</si>
  <si>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</si>
  <si>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</si>
  <si>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</si>
  <si>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</si>
  <si>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</si>
  <si>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</si>
  <si>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</si>
  <si>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</si>
  <si>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</si>
  <si>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</si>
  <si>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</si>
  <si>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</si>
  <si>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</si>
  <si>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</si>
  <si>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</si>
  <si>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</si>
  <si>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</si>
  <si>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</si>
  <si>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</si>
  <si>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</si>
  <si>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</si>
  <si>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</si>
  <si>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</si>
  <si>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</si>
  <si>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</si>
  <si>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</si>
  <si>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</si>
  <si>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</si>
  <si>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</si>
  <si>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</si>
  <si>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</si>
  <si>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</si>
  <si>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</si>
  <si>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</si>
  <si>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</si>
  <si>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</si>
  <si>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</si>
  <si>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</si>
  <si>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</si>
  <si>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</si>
  <si>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</si>
  <si>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</si>
  <si>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</si>
  <si>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</si>
  <si>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</si>
  <si>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</si>
  <si>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</si>
  <si>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</si>
  <si>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</si>
  <si>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</si>
  <si>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</si>
  <si>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</si>
  <si>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</si>
  <si>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</si>
  <si>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</si>
  <si>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</si>
  <si>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</si>
  <si>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</si>
  <si>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</si>
  <si>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</si>
  <si>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</si>
  <si>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</si>
  <si>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</si>
  <si>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</si>
  <si>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</si>
  <si>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</si>
  <si>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</si>
  <si>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</si>
  <si>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</si>
  <si>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</si>
  <si>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</si>
  <si>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</si>
  <si>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</si>
  <si>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</si>
  <si>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</si>
  <si>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</si>
  <si>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</si>
  <si>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</si>
  <si>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</si>
  <si>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</si>
  <si>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</si>
  <si>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</si>
  <si>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</si>
  <si>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</si>
  <si>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</si>
  <si>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</si>
  <si>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</si>
  <si>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</si>
  <si>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</si>
  <si>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</si>
  <si>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</si>
  <si>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</si>
  <si>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</si>
  <si>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</si>
  <si>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</si>
  <si>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</si>
  <si>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</si>
  <si>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</si>
  <si>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</si>
  <si>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</si>
  <si>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</si>
  <si>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</si>
  <si>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</si>
  <si>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</si>
  <si>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</si>
  <si>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</si>
  <si>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</si>
  <si>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</si>
  <si>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</si>
  <si>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</si>
  <si>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</si>
  <si>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</si>
  <si>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</si>
  <si>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</si>
  <si>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</si>
  <si>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</si>
  <si>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</si>
  <si>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</si>
  <si>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</si>
  <si>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</si>
  <si>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</si>
  <si>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</si>
  <si>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</si>
  <si>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</si>
  <si>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</si>
  <si>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</si>
  <si>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</si>
  <si>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</si>
  <si>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</si>
  <si>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</si>
  <si>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</si>
  <si>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</si>
  <si>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</si>
  <si>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</si>
  <si>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</si>
  <si>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</si>
  <si>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</si>
  <si>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</si>
  <si>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</si>
  <si>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</si>
  <si>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</si>
  <si>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</si>
  <si>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</si>
  <si>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</si>
  <si>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</si>
  <si>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</si>
  <si>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</si>
  <si>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</si>
  <si>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</si>
  <si>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</si>
  <si>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</si>
  <si>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</si>
  <si>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</si>
  <si>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</si>
  <si>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</si>
  <si>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</si>
  <si>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</si>
  <si>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</si>
  <si>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</si>
  <si>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</si>
  <si>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</si>
  <si>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</si>
  <si>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</si>
  <si>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</si>
  <si>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</si>
  <si>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</si>
  <si>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</si>
  <si>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</si>
  <si>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</si>
  <si>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</si>
  <si>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</si>
  <si>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</si>
  <si>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</si>
  <si>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</si>
  <si>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</si>
  <si>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</si>
  <si>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</si>
  <si>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</si>
  <si>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</si>
  <si>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</si>
  <si>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</si>
  <si>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</si>
  <si>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</si>
  <si>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</si>
  <si>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</si>
  <si>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</si>
  <si>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</si>
  <si>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</si>
  <si>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</si>
  <si>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</si>
  <si>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</si>
  <si>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</si>
  <si>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</si>
  <si>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</si>
  <si>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</si>
  <si>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</si>
  <si>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</si>
  <si>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</si>
  <si>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</si>
  <si>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</si>
  <si>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</si>
  <si>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</si>
  <si>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</si>
  <si>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</si>
  <si>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</si>
  <si>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</si>
  <si>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</si>
  <si>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</si>
  <si>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</si>
  <si>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</si>
  <si>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</si>
  <si>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</si>
  <si>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</si>
  <si>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</si>
  <si>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</si>
  <si>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</si>
  <si>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</si>
  <si>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</si>
  <si>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</si>
  <si>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</si>
  <si>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</si>
  <si>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</si>
  <si>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</si>
  <si>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</si>
  <si>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</si>
  <si>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</si>
  <si>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</si>
  <si>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</si>
  <si>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</si>
  <si>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</si>
  <si>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</si>
  <si>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</si>
  <si>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</si>
  <si>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</si>
  <si>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</si>
  <si>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</si>
  <si>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</si>
  <si>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</si>
  <si>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</si>
  <si>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</si>
  <si>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</si>
  <si>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</si>
  <si>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</si>
  <si>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</si>
  <si>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</si>
  <si>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</si>
  <si>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</si>
  <si>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</si>
  <si>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</si>
  <si>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</si>
  <si>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</si>
  <si>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</si>
  <si>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</si>
  <si>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</si>
  <si>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</si>
  <si>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</si>
  <si>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</si>
  <si>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</si>
  <si>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</si>
  <si>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</si>
  <si>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</si>
  <si>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</si>
  <si>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</si>
  <si>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</si>
  <si>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</si>
  <si>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</si>
  <si>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</si>
  <si>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</si>
  <si>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</si>
  <si>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</si>
  <si>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</si>
  <si>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</si>
  <si>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</si>
  <si>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</si>
  <si>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</si>
  <si>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</si>
  <si>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</si>
  <si>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</si>
  <si>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</si>
  <si>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</si>
  <si>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</si>
  <si>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</si>
  <si>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</si>
  <si>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</si>
  <si>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</si>
  <si>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</si>
  <si>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</si>
  <si>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</si>
  <si>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</si>
  <si>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</si>
  <si>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</si>
  <si>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</si>
  <si>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</si>
  <si>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</si>
  <si>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</si>
  <si>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</si>
  <si>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</si>
  <si>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</si>
  <si>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</si>
  <si>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</si>
  <si>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</si>
  <si>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</si>
  <si>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</si>
  <si>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</si>
  <si>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</si>
  <si>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</si>
  <si>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</si>
  <si>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</si>
  <si>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</si>
  <si>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</si>
  <si>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</si>
  <si>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</si>
  <si>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</si>
  <si>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</si>
  <si>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</si>
  <si>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</si>
  <si>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</si>
  <si>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</si>
  <si>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</si>
  <si>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</si>
  <si>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</si>
  <si>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</si>
  <si>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</si>
  <si>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</si>
  <si>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</si>
  <si>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</si>
  <si>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</si>
  <si>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</si>
  <si>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</si>
  <si>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</si>
  <si>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</si>
  <si>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</si>
  <si>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</si>
  <si>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</si>
  <si>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</si>
  <si>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</si>
  <si>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</si>
  <si>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</si>
  <si>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</si>
  <si>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</si>
  <si>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</si>
  <si>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</si>
  <si>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</si>
  <si>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</si>
  <si>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</si>
  <si>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</si>
  <si>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</si>
  <si>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</si>
  <si>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</si>
  <si>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</si>
  <si>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</si>
  <si>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</si>
  <si>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</si>
  <si>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</si>
  <si>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</si>
  <si>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</si>
  <si>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</si>
  <si>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</si>
  <si>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</si>
  <si>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</si>
  <si>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</si>
  <si>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</si>
  <si>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</si>
  <si>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</si>
  <si>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</si>
  <si>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</si>
  <si>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</si>
  <si>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</si>
  <si>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</si>
  <si>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</si>
  <si>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</si>
  <si>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</si>
  <si>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</si>
  <si>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</si>
  <si>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</si>
  <si>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</si>
  <si>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</si>
  <si>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</si>
  <si>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</si>
  <si>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</si>
  <si>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</si>
  <si>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</si>
  <si>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</si>
  <si>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</si>
  <si>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</si>
  <si>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</si>
  <si>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</si>
  <si>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</si>
  <si>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</si>
  <si>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</si>
  <si>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</si>
  <si>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</si>
  <si>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</si>
  <si>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</si>
  <si>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</si>
  <si>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</si>
  <si>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</si>
  <si>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</si>
  <si>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</si>
  <si>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</si>
  <si>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</si>
  <si>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</si>
  <si>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</si>
  <si>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</si>
  <si>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</si>
  <si>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</si>
  <si>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</si>
  <si>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</si>
  <si>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</si>
  <si>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</si>
  <si>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</si>
  <si>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</si>
  <si>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</si>
  <si>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</si>
  <si>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</si>
  <si>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</si>
  <si>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</si>
  <si>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</si>
  <si>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</si>
  <si>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</si>
  <si>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</si>
  <si>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</si>
  <si>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</si>
  <si>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</si>
  <si>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</si>
  <si>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</si>
  <si>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</si>
  <si>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</si>
  <si>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</si>
  <si>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</si>
  <si>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</si>
  <si>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</si>
  <si>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</si>
  <si>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</si>
  <si>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</si>
  <si>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</si>
  <si>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</si>
  <si>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</si>
  <si>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</si>
  <si>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</si>
  <si>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</si>
  <si>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</si>
  <si>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</si>
  <si>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</si>
  <si>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</si>
  <si>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</si>
  <si>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</si>
  <si>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</si>
  <si>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</si>
  <si>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</si>
  <si>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</si>
  <si>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</si>
  <si>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</si>
  <si>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</si>
  <si>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</si>
  <si>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</si>
  <si>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</si>
  <si>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</si>
  <si>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</si>
  <si>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</si>
  <si>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</si>
  <si>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</si>
  <si>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</si>
  <si>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</si>
  <si>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</si>
  <si>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</si>
  <si>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</si>
  <si>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</si>
  <si>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</si>
  <si>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</si>
  <si>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</si>
  <si>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</si>
  <si>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</si>
  <si>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</si>
  <si>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</si>
  <si>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</si>
  <si>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</si>
  <si>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</si>
  <si>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</si>
  <si>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</si>
  <si>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</si>
  <si>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</si>
  <si>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</si>
  <si>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</si>
  <si>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</si>
  <si>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</si>
  <si>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</si>
  <si>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</si>
  <si>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</si>
  <si>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</si>
  <si>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</si>
  <si>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</si>
  <si>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</si>
  <si>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</si>
  <si>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</si>
  <si>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</si>
  <si>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</si>
  <si>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</si>
  <si>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</si>
  <si>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</si>
  <si>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</si>
  <si>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</si>
  <si>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</si>
  <si>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</si>
  <si>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</si>
  <si>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</si>
  <si>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</si>
  <si>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</si>
  <si>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</si>
  <si>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</si>
  <si>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</si>
  <si>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</si>
  <si>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</si>
  <si>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</si>
  <si>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</si>
  <si>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</si>
  <si>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</si>
  <si>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</si>
  <si>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</si>
  <si>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</si>
  <si>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</si>
  <si>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</si>
  <si>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</si>
  <si>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</si>
  <si>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</si>
  <si>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</si>
  <si>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</si>
  <si>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</si>
  <si>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</si>
  <si>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</si>
  <si>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</si>
  <si>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</si>
  <si>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</si>
  <si>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</si>
  <si>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</si>
  <si>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</si>
  <si>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</si>
  <si>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</si>
  <si>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</si>
  <si>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</si>
  <si>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</si>
  <si>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</si>
  <si>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</si>
  <si>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</si>
  <si>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</si>
  <si>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</si>
  <si>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</si>
  <si>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</si>
  <si>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</si>
  <si>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</si>
  <si>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</si>
  <si>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</si>
  <si>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</si>
  <si>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</si>
  <si>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</si>
  <si>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</si>
  <si>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</si>
  <si>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</si>
  <si>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</si>
  <si>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</si>
  <si>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</si>
  <si>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</si>
  <si>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</si>
  <si>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</si>
  <si>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</si>
  <si>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</si>
  <si>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</si>
  <si>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</si>
  <si>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</si>
  <si>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</si>
  <si>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</si>
  <si>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</si>
  <si>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</si>
  <si>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</si>
  <si>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</si>
  <si>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</si>
  <si>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</si>
  <si>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</si>
  <si>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</si>
  <si>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</si>
  <si>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</si>
  <si>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</si>
  <si>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</si>
  <si>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</si>
  <si>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</si>
  <si>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</si>
  <si>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</si>
  <si>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</si>
  <si>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</si>
  <si>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</si>
  <si>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</si>
  <si>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</si>
  <si>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</si>
  <si>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</si>
  <si>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</si>
  <si>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</si>
  <si>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</si>
  <si>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</si>
  <si>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</si>
  <si>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</si>
  <si>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</si>
  <si>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</si>
  <si>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</si>
  <si>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</si>
  <si>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</si>
  <si>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</si>
  <si>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</si>
  <si>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</si>
  <si>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</si>
  <si>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</si>
  <si>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</si>
  <si>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</si>
  <si>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</si>
  <si>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</si>
  <si>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</si>
  <si>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</si>
  <si>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</si>
  <si>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</si>
  <si>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</si>
  <si>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</si>
  <si>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</si>
  <si>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</si>
  <si>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</si>
  <si>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</si>
  <si>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</si>
  <si>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</si>
  <si>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</si>
  <si>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</si>
  <si>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</si>
  <si>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</si>
  <si>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</si>
  <si>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</si>
  <si>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</si>
  <si>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</si>
  <si>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</si>
  <si>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</si>
  <si>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</si>
  <si>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</si>
  <si>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</si>
  <si>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</si>
  <si>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</si>
  <si>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</si>
  <si>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</si>
  <si>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</si>
  <si>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</si>
  <si>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</si>
  <si>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</si>
  <si>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</si>
  <si>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</si>
  <si>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</si>
  <si>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</si>
  <si>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</si>
  <si>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</si>
  <si>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</si>
  <si>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</si>
  <si>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</si>
  <si>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</si>
  <si>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</si>
  <si>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</si>
  <si>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</si>
  <si>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</si>
  <si>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</si>
  <si>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</si>
  <si>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</si>
  <si>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</si>
  <si>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</si>
  <si>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</si>
  <si>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</si>
  <si>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</si>
  <si>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</si>
  <si>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</si>
  <si>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</si>
  <si>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</si>
  <si>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</si>
  <si>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</si>
  <si>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</si>
  <si>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</si>
  <si>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</si>
  <si>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</si>
  <si>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</si>
  <si>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</si>
  <si>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</si>
  <si>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</si>
  <si>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</si>
  <si>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</si>
  <si>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</si>
  <si>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</si>
  <si>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</si>
  <si>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</si>
  <si>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</si>
  <si>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</si>
  <si>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</si>
  <si>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</si>
  <si>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</si>
  <si>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</si>
  <si>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</si>
  <si>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</si>
  <si>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</si>
  <si>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</si>
  <si>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</si>
  <si>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</si>
  <si>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</si>
  <si>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</si>
  <si>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</si>
  <si>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</si>
  <si>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</si>
  <si>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</si>
  <si>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</si>
  <si>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</si>
  <si>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</si>
  <si>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</si>
  <si>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</si>
  <si>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</si>
  <si>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</si>
  <si>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</si>
  <si>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</si>
  <si>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</si>
  <si>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</si>
  <si>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</si>
  <si>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</si>
  <si>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</si>
  <si>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</si>
  <si>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</si>
  <si>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</si>
  <si>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</si>
  <si>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</si>
  <si>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</si>
  <si>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</si>
  <si>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</si>
  <si>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</si>
  <si>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</si>
  <si>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</si>
  <si>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</si>
  <si>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</si>
  <si>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</si>
  <si>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</si>
  <si>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</si>
  <si>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</si>
  <si>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</si>
  <si>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</si>
  <si>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</si>
  <si>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</si>
  <si>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</si>
  <si>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</si>
  <si>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</si>
  <si>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</si>
  <si>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</si>
  <si>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</si>
  <si>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</si>
  <si>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</si>
  <si>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</si>
  <si>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</si>
  <si>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</si>
  <si>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</si>
  <si>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</si>
  <si>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</si>
  <si>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</si>
  <si>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</si>
  <si>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</si>
  <si>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</si>
  <si>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</si>
  <si>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</si>
  <si>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</si>
  <si>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</si>
  <si>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</si>
  <si>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</si>
  <si>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</si>
  <si>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</si>
  <si>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</si>
  <si>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</si>
  <si>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</si>
  <si>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</si>
  <si>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</si>
  <si>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</si>
  <si>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</si>
  <si>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</si>
  <si>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</si>
  <si>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</si>
  <si>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</si>
  <si>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</si>
  <si>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</si>
  <si>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</si>
  <si>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</si>
  <si>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</si>
  <si>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</si>
  <si>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</si>
  <si>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</si>
  <si>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</si>
  <si>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</si>
  <si>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</si>
  <si>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</si>
  <si>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</si>
  <si>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</si>
  <si>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</si>
  <si>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</si>
  <si>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</si>
  <si>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</si>
  <si>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</si>
  <si>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</si>
  <si>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</si>
  <si>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</si>
  <si>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</si>
  <si>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</si>
  <si>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</si>
  <si>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</si>
  <si>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</si>
  <si>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</si>
  <si>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</si>
  <si>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</si>
  <si>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</si>
  <si>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</si>
  <si>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</si>
  <si>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</si>
  <si>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</si>
  <si>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</si>
  <si>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</si>
  <si>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</si>
  <si>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</si>
  <si>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</si>
  <si>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</si>
  <si>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</si>
  <si>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</si>
  <si>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</si>
  <si>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</si>
  <si>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</si>
  <si>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</si>
  <si>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</si>
  <si>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</si>
  <si>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</si>
  <si>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</si>
  <si>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</si>
  <si>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</si>
  <si>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</si>
  <si>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</si>
  <si>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</si>
  <si>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</si>
  <si>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</si>
  <si>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</si>
  <si>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</si>
  <si>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</si>
  <si>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</si>
  <si>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</si>
  <si>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</si>
  <si>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</si>
  <si>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</si>
  <si>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</si>
  <si>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</si>
  <si>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</si>
  <si>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</si>
  <si>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</si>
  <si>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</si>
  <si>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</si>
  <si>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</si>
  <si>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</si>
  <si>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</si>
  <si>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</si>
  <si>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</si>
  <si>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</si>
  <si>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</si>
  <si>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</si>
  <si>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</si>
  <si>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</si>
  <si>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</si>
  <si>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</si>
  <si>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</si>
  <si>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</si>
  <si>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</si>
  <si>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</si>
  <si>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</si>
  <si>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</si>
  <si>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</si>
  <si>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</si>
  <si>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</si>
  <si>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</si>
  <si>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</si>
  <si>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</si>
  <si>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</si>
  <si>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</si>
  <si>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</si>
  <si>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</si>
  <si>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</si>
  <si>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</si>
  <si>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</si>
  <si>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</si>
  <si>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</si>
  <si>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</si>
  <si>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</si>
  <si>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</si>
  <si>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</si>
  <si>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</si>
  <si>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</si>
  <si>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</si>
  <si>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</si>
  <si>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</si>
  <si>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</si>
  <si>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</si>
  <si>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</si>
  <si>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</si>
  <si>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</si>
  <si>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</si>
  <si>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</si>
  <si>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</si>
  <si>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</si>
  <si>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</si>
  <si>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</si>
  <si>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</si>
  <si>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</si>
  <si>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</si>
  <si>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</si>
  <si>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</si>
  <si>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</si>
  <si>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</si>
  <si>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</si>
  <si>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</si>
  <si>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</si>
  <si>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</si>
  <si>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</si>
  <si>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</si>
  <si>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</si>
  <si>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</si>
  <si>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</si>
  <si>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</si>
  <si>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</si>
  <si>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</si>
  <si>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</si>
  <si>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</si>
  <si>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</si>
  <si>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</si>
  <si>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</si>
  <si>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</si>
  <si>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</si>
  <si>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</si>
  <si>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</si>
  <si>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</si>
  <si>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</si>
  <si>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</si>
  <si>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</si>
  <si>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</si>
  <si>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</si>
  <si>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</si>
  <si>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</si>
  <si>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</si>
  <si>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</si>
  <si>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</si>
  <si>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</si>
  <si>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</si>
  <si>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</si>
  <si>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</si>
  <si>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</si>
  <si>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</si>
  <si>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</si>
  <si>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</si>
  <si>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</si>
  <si>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</si>
  <si>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</si>
  <si>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</si>
  <si>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</si>
  <si>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</si>
  <si>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</si>
  <si>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</si>
  <si>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</si>
  <si>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</si>
  <si>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</si>
  <si>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</si>
  <si>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</si>
  <si>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</si>
  <si>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</si>
  <si>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</si>
  <si>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</si>
  <si>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</si>
  <si>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</si>
  <si>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</si>
  <si>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</si>
  <si>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</si>
  <si>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</si>
  <si>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</si>
  <si>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</si>
  <si>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</si>
  <si>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</si>
  <si>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</si>
  <si>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</si>
  <si>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</si>
  <si>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</si>
  <si>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</si>
  <si>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</si>
  <si>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</si>
  <si>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</si>
  <si>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</si>
  <si>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</si>
  <si>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</si>
  <si>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</si>
  <si>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</si>
  <si>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</si>
  <si>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</si>
  <si>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</si>
  <si>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</si>
  <si>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</si>
  <si>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</si>
  <si>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</si>
  <si>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</si>
  <si>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</si>
  <si>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</si>
  <si>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</si>
  <si>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</si>
  <si>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</si>
  <si>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</si>
  <si>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</si>
  <si>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</si>
  <si>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</si>
  <si>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</si>
  <si>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</si>
  <si>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</si>
  <si>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</si>
  <si>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</si>
  <si>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</si>
  <si>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</si>
  <si>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</si>
  <si>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</si>
  <si>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</si>
  <si>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</si>
  <si>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</si>
  <si>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</si>
  <si>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</si>
  <si>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</si>
  <si>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</si>
  <si>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</si>
  <si>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</si>
  <si>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</si>
  <si>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</si>
  <si>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</si>
  <si>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</si>
  <si>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</si>
  <si>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</si>
  <si>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</si>
  <si>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</si>
  <si>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</si>
  <si>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</si>
  <si>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</si>
  <si>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</si>
  <si>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</si>
  <si>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</si>
  <si>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</si>
  <si>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</si>
  <si>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</si>
  <si>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</si>
  <si>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</si>
  <si>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</si>
  <si>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</si>
  <si>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</si>
  <si>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</si>
  <si>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</si>
  <si>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</si>
  <si>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</si>
  <si>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</si>
  <si>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</si>
  <si>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</si>
  <si>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</si>
  <si>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</si>
  <si>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</si>
  <si>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</si>
  <si>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</si>
  <si>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</si>
  <si>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</si>
  <si>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</si>
  <si>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</si>
  <si>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</si>
  <si>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</si>
  <si>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</si>
  <si>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</si>
  <si>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</si>
  <si>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</si>
  <si>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</si>
  <si>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</si>
  <si>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</si>
  <si>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</si>
  <si>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</si>
  <si>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</si>
  <si>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</si>
  <si>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</si>
  <si>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</si>
  <si>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</si>
  <si>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</si>
  <si>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</si>
  <si>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</si>
  <si>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</si>
  <si>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</si>
  <si>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</si>
  <si>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</si>
  <si>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</si>
  <si>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</si>
  <si>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</si>
  <si>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</si>
  <si>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</si>
  <si>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</si>
  <si>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</si>
  <si>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</si>
  <si>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</si>
  <si>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</si>
  <si>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</si>
  <si>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</si>
  <si>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</si>
  <si>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</si>
  <si>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</si>
  <si>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</si>
  <si>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</si>
  <si>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</si>
  <si>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</si>
  <si>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</si>
  <si>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</si>
  <si>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</si>
  <si>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</si>
  <si>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</si>
  <si>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</si>
  <si>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</si>
  <si>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</si>
  <si>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</si>
  <si>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</si>
  <si>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</si>
  <si>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</si>
  <si>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</si>
  <si>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</si>
  <si>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</si>
  <si>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</si>
  <si>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</si>
  <si>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</si>
  <si>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</si>
  <si>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</si>
  <si>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</si>
  <si>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</si>
  <si>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</si>
  <si>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</si>
  <si>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</si>
  <si>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</si>
  <si>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</si>
  <si>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</si>
  <si>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</si>
  <si>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</si>
  <si>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</si>
  <si>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</si>
  <si>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</si>
  <si>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</si>
  <si>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</si>
  <si>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</si>
  <si>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</si>
  <si>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</si>
  <si>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</si>
  <si>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</si>
  <si>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</si>
  <si>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</si>
  <si>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</si>
  <si>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</si>
  <si>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</si>
  <si>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</si>
  <si>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</si>
  <si>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</si>
  <si>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</si>
  <si>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</si>
  <si>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</si>
  <si>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</si>
  <si>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</si>
  <si>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</si>
  <si>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</si>
  <si>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</si>
  <si>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</si>
  <si>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</si>
  <si>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</si>
  <si>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</si>
  <si>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</si>
  <si>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</si>
  <si>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</si>
  <si>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</si>
  <si>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</si>
  <si>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</si>
  <si>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</si>
  <si>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</si>
  <si>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</si>
  <si>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</si>
  <si>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</si>
  <si>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</si>
  <si>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</si>
  <si>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</si>
  <si>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</si>
  <si>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</si>
  <si>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</si>
  <si>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</si>
  <si>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</si>
  <si>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</si>
  <si>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</si>
  <si>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</si>
  <si>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</si>
  <si>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</si>
  <si>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</si>
  <si>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</si>
  <si>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</si>
  <si>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</si>
  <si>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</si>
  <si>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</si>
  <si>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</si>
  <si>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</si>
  <si>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</si>
  <si>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</si>
  <si>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</si>
  <si>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</si>
  <si>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</si>
  <si>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</si>
  <si>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</si>
  <si>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</si>
  <si>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</si>
  <si>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</si>
  <si>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</si>
  <si>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</si>
  <si>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</si>
  <si>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</si>
  <si>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</si>
  <si>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</si>
  <si>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</si>
  <si>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</si>
  <si>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</si>
  <si>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</si>
  <si>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</si>
  <si>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</si>
  <si>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</si>
  <si>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</si>
  <si>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</si>
  <si>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</si>
  <si>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</si>
  <si>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</si>
  <si>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</si>
  <si>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</si>
  <si>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</si>
  <si>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</si>
  <si>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</si>
  <si>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</si>
  <si>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</si>
  <si>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</si>
  <si>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</si>
  <si>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</si>
  <si>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</si>
  <si>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</si>
  <si>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</si>
  <si>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</si>
  <si>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</si>
  <si>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</si>
  <si>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</si>
  <si>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</si>
  <si>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</si>
  <si>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</si>
  <si>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</si>
  <si>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</si>
  <si>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</si>
  <si>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</si>
  <si>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</si>
  <si>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</si>
  <si>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</si>
  <si>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</si>
  <si>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</si>
  <si>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</si>
  <si>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</si>
  <si>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</si>
  <si>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</si>
  <si>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</si>
  <si>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</si>
  <si>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</si>
  <si>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</si>
  <si>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</si>
  <si>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</si>
  <si>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</si>
  <si>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</si>
  <si>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</si>
  <si>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</si>
  <si>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</si>
  <si>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</si>
  <si>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</si>
  <si>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</si>
  <si>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</si>
  <si>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</si>
  <si>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</si>
  <si>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</si>
  <si>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</si>
  <si>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</si>
  <si>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</si>
  <si>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</si>
  <si>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</si>
  <si>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</si>
  <si>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</si>
  <si>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</si>
  <si>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</si>
  <si>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</si>
  <si>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</si>
  <si>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</si>
  <si>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</si>
  <si>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</si>
  <si>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</si>
  <si>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</si>
  <si>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</si>
  <si>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</si>
  <si>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</si>
  <si>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</si>
  <si>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</si>
  <si>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</si>
  <si>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</si>
  <si>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</si>
  <si>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</si>
  <si>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</si>
  <si>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</si>
  <si>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</si>
  <si>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</si>
  <si>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</si>
  <si>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</si>
  <si>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</si>
  <si>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</si>
  <si>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</si>
  <si>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</si>
  <si>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</si>
  <si>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</si>
  <si>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</si>
  <si>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</si>
  <si>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</si>
  <si>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</si>
  <si>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</si>
  <si>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</si>
  <si>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</si>
  <si>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</si>
  <si>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</si>
  <si>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</si>
  <si>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</si>
  <si>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</si>
  <si>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</si>
  <si>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</si>
  <si>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</si>
  <si>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</si>
  <si>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</si>
  <si>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</si>
  <si>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</si>
  <si>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</si>
  <si>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</si>
  <si>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</si>
  <si>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</si>
  <si>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</si>
  <si>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</si>
  <si>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</si>
  <si>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</si>
  <si>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</si>
  <si>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</si>
  <si>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</si>
  <si>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</si>
  <si>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</si>
  <si>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</si>
  <si>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</si>
  <si>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</si>
  <si>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</si>
  <si>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</si>
  <si>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</si>
  <si>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</si>
  <si>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</si>
  <si>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</si>
  <si>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</si>
  <si>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</si>
  <si>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</si>
  <si>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</si>
  <si>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</si>
  <si>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</si>
  <si>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</si>
  <si>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</si>
  <si>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</si>
  <si>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</si>
  <si>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</si>
  <si>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</si>
  <si>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</si>
  <si>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</si>
  <si>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</si>
  <si>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</si>
  <si>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</si>
  <si>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</si>
  <si>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</si>
  <si>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</si>
  <si>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</si>
  <si>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</si>
  <si>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</si>
  <si>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</si>
  <si>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</si>
  <si>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</si>
  <si>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</si>
  <si>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</si>
  <si>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</si>
  <si>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</si>
  <si>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</si>
  <si>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</si>
  <si>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</si>
  <si>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</si>
  <si>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</si>
  <si>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</si>
  <si>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</si>
  <si>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</si>
  <si>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</si>
  <si>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</si>
  <si>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</si>
  <si>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</si>
  <si>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</si>
  <si>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</si>
  <si>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</si>
  <si>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</si>
  <si>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</si>
  <si>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</si>
  <si>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</si>
  <si>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</si>
  <si>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</si>
  <si>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</si>
  <si>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</si>
  <si>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</si>
  <si>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</si>
  <si>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</si>
  <si>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</si>
  <si>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</si>
  <si>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</si>
  <si>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</si>
  <si>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</si>
  <si>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</si>
  <si>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</si>
  <si>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</si>
  <si>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</si>
  <si>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</si>
  <si>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</si>
  <si>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</si>
  <si>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</si>
  <si>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</si>
  <si>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</si>
  <si>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</si>
  <si>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</si>
  <si>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</si>
  <si>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</si>
  <si>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</si>
  <si>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</si>
  <si>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</si>
  <si>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</si>
  <si>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</si>
  <si>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</si>
  <si>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</si>
  <si>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</si>
  <si>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</si>
  <si>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</si>
  <si>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</si>
  <si>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</si>
  <si>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</si>
  <si>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</si>
  <si>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</si>
  <si>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</si>
  <si>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</si>
  <si>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</si>
  <si>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</si>
  <si>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</si>
  <si>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</si>
  <si>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</si>
  <si>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</si>
  <si>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</si>
  <si>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</si>
  <si>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</si>
  <si>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</si>
  <si>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</si>
  <si>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</si>
  <si>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</si>
  <si>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</si>
  <si>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</si>
  <si>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</si>
  <si>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</si>
  <si>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</si>
  <si>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</si>
  <si>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</si>
  <si>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</si>
  <si>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</si>
  <si>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</si>
  <si>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</si>
  <si>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</si>
  <si>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</si>
  <si>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</si>
  <si>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</si>
  <si>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</si>
  <si>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</si>
  <si>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</si>
  <si>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</si>
  <si>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</si>
  <si>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</si>
  <si>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</si>
  <si>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</si>
  <si>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</si>
  <si>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</si>
  <si>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</si>
  <si>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</si>
  <si>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</si>
  <si>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</si>
  <si>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</si>
  <si>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</si>
  <si>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</si>
  <si>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</si>
  <si>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</si>
  <si>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</si>
  <si>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</si>
  <si>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</si>
  <si>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</si>
  <si>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</si>
  <si>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</si>
  <si>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</si>
  <si>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</si>
  <si>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</si>
  <si>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</si>
  <si>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</si>
  <si>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</si>
  <si>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</si>
  <si>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</si>
  <si>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</si>
  <si>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</si>
  <si>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</si>
  <si>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</si>
  <si>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</si>
  <si>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</si>
  <si>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</si>
  <si>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</si>
  <si>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</si>
  <si>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</si>
  <si>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</si>
  <si>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</si>
  <si>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</si>
  <si>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</si>
  <si>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</si>
  <si>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</si>
  <si>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</si>
  <si>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</si>
  <si>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</si>
  <si>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</si>
  <si>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</si>
  <si>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</si>
  <si>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</si>
  <si>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</si>
  <si>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</si>
  <si>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</si>
  <si>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</si>
  <si>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</si>
  <si>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</si>
  <si>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</si>
  <si>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</si>
  <si>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</si>
  <si>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</si>
  <si>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</si>
  <si>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</si>
  <si>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</si>
  <si>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</si>
  <si>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</si>
  <si>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</si>
  <si>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</si>
  <si>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</si>
  <si>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</si>
  <si>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</si>
  <si>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</si>
  <si>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</si>
  <si>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</si>
  <si>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</si>
  <si>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</si>
  <si>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</si>
  <si>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</si>
  <si>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</si>
  <si>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</si>
  <si>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</si>
  <si>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</si>
  <si>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</si>
  <si>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</si>
  <si>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</si>
  <si>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</si>
  <si>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</si>
  <si>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</si>
  <si>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</si>
  <si>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</si>
  <si>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</si>
  <si>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</si>
  <si>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</si>
  <si>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</si>
  <si>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</si>
  <si>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</si>
  <si>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</si>
  <si>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</si>
  <si>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</si>
  <si>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</si>
  <si>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</si>
  <si>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</si>
  <si>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</si>
  <si>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</si>
  <si>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</si>
  <si>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</si>
  <si>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</si>
  <si>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</si>
  <si>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</si>
  <si>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</si>
  <si>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</si>
  <si>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</si>
  <si>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</si>
  <si>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</si>
  <si>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</si>
  <si>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</si>
  <si>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</si>
  <si>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</si>
  <si>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</si>
  <si>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</si>
  <si>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</si>
  <si>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</si>
  <si>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</si>
  <si>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</si>
  <si>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</si>
  <si>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</si>
  <si>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</si>
  <si>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</si>
  <si>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</si>
  <si>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</si>
  <si>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</si>
  <si>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</si>
  <si>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</si>
  <si>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</si>
  <si>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</si>
  <si>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</si>
  <si>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</si>
  <si>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</si>
  <si>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</si>
  <si>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</si>
  <si>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</si>
  <si>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</si>
  <si>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</si>
  <si>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</si>
  <si>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</si>
  <si>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</si>
  <si>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</si>
  <si>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</si>
  <si>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</si>
  <si>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</si>
  <si>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</si>
  <si>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</si>
  <si>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</si>
  <si>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</si>
  <si>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</si>
  <si>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</si>
  <si>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</si>
  <si>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</si>
  <si>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</si>
  <si>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</si>
  <si>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</si>
  <si>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</si>
  <si>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</si>
  <si>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</si>
  <si>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</si>
  <si>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</si>
  <si>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</si>
  <si>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</si>
  <si>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</si>
  <si>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</si>
  <si>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</si>
  <si>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</si>
  <si>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</si>
  <si>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</si>
  <si>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</si>
  <si>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</si>
  <si>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</si>
  <si>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</si>
  <si>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</si>
  <si>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</si>
  <si>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</si>
  <si>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</si>
  <si>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</si>
  <si>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</si>
  <si>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</si>
  <si>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</si>
  <si>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</si>
  <si>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</si>
  <si>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</si>
  <si>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</si>
  <si>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</si>
  <si>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</si>
  <si>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</si>
  <si>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</si>
  <si>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</si>
  <si>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</si>
  <si>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</si>
  <si>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</si>
  <si>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</si>
  <si>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</si>
  <si>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</si>
  <si>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</si>
  <si>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</si>
  <si>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</si>
  <si>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</si>
  <si>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</si>
  <si>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</si>
  <si>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</si>
  <si>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</si>
  <si>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</si>
  <si>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</si>
  <si>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</si>
  <si>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</si>
  <si>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</si>
  <si>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</si>
  <si>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</si>
  <si>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</si>
  <si>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</si>
  <si>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</si>
  <si>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</si>
  <si>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</si>
  <si>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</si>
  <si>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</si>
  <si>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</si>
  <si>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</si>
  <si>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</si>
  <si>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</si>
  <si>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</si>
  <si>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</si>
  <si>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</si>
  <si>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</si>
  <si>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</si>
  <si>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</si>
  <si>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</si>
  <si>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</si>
  <si>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</si>
  <si>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</si>
  <si>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</si>
  <si>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</si>
  <si>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</si>
  <si>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</si>
  <si>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</si>
  <si>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</si>
  <si>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</si>
  <si>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</si>
  <si>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</si>
  <si>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</si>
  <si>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</si>
  <si>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</si>
  <si>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</si>
  <si>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</si>
  <si>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</si>
  <si>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</si>
  <si>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</si>
  <si>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</si>
  <si>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</si>
  <si>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</si>
  <si>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</si>
  <si>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</si>
  <si>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</si>
  <si>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</si>
  <si>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</si>
  <si>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</si>
  <si>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</si>
  <si>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</si>
  <si>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</si>
  <si>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</si>
  <si>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</si>
  <si>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</si>
  <si>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</si>
  <si>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</si>
  <si>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</si>
  <si>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</si>
  <si>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</si>
  <si>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</si>
  <si>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</si>
  <si>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</si>
  <si>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</si>
  <si>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</si>
  <si>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</si>
  <si>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</si>
  <si>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</si>
  <si>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</si>
  <si>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</si>
  <si>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</si>
  <si>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</si>
  <si>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</si>
  <si>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</si>
  <si>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</si>
  <si>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</si>
  <si>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</si>
  <si>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</si>
  <si>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</si>
  <si>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</si>
  <si>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</si>
  <si>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</si>
  <si>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</si>
  <si>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</si>
  <si>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</si>
  <si>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</si>
  <si>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</si>
  <si>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</si>
  <si>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</si>
  <si>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</si>
  <si>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</si>
  <si>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</si>
  <si>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</si>
  <si>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</si>
  <si>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</si>
  <si>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</si>
  <si>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</si>
  <si>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</si>
  <si>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</si>
  <si>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</si>
  <si>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</si>
  <si>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</si>
  <si>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</si>
  <si>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</si>
  <si>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</si>
  <si>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</si>
  <si>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</si>
  <si>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</si>
  <si>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</si>
  <si>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</si>
  <si>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</si>
  <si>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</si>
  <si>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</si>
  <si>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</si>
  <si>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</si>
  <si>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</si>
  <si>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</si>
  <si>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</si>
  <si>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</si>
  <si>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</si>
  <si>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</si>
  <si>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</si>
  <si>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</si>
  <si>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</si>
  <si>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</si>
  <si>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</si>
  <si>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</si>
  <si>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</si>
  <si>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</si>
  <si>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</si>
  <si>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</si>
  <si>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</si>
  <si>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</si>
  <si>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</si>
  <si>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</si>
  <si>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</si>
  <si>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</si>
  <si>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</si>
  <si>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</si>
  <si>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</si>
  <si>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</si>
  <si>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</si>
  <si>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</si>
  <si>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</si>
  <si>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</si>
  <si>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</si>
  <si>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</si>
  <si>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</si>
  <si>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</si>
  <si>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</si>
  <si>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</si>
  <si>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</si>
  <si>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</si>
  <si>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</si>
  <si>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</si>
  <si>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</si>
  <si>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</si>
  <si>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</si>
  <si>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</si>
  <si>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</si>
  <si>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</si>
  <si>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</si>
  <si>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</si>
  <si>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</si>
  <si>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</si>
  <si>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</si>
  <si>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</si>
  <si>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</si>
  <si>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</si>
  <si>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</si>
  <si>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</si>
  <si>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</si>
  <si>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</si>
  <si>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</si>
  <si>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</si>
  <si>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</si>
  <si>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</si>
  <si>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</si>
  <si>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</si>
  <si>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</si>
  <si>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</si>
  <si>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</si>
  <si>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</si>
  <si>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</si>
  <si>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</si>
  <si>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</si>
  <si>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</si>
  <si>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</si>
  <si>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</si>
  <si>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</si>
  <si>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</si>
  <si>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</si>
  <si>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</si>
  <si>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</si>
  <si>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</si>
  <si>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</si>
  <si>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</si>
  <si>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</si>
  <si>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</si>
  <si>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</si>
  <si>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</si>
  <si>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</si>
  <si>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</si>
  <si>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</si>
  <si>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</si>
  <si>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</si>
  <si>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</si>
  <si>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</si>
  <si>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</si>
  <si>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</si>
  <si>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</si>
  <si>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</si>
  <si>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</si>
  <si>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</si>
  <si>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</si>
  <si>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</si>
  <si>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</si>
  <si>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</si>
  <si>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</si>
  <si>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</si>
  <si>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</si>
  <si>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</si>
  <si>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</si>
  <si>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</si>
  <si>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</si>
  <si>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</si>
  <si>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</si>
  <si>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</si>
  <si>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</si>
  <si>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</si>
  <si>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</si>
  <si>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</si>
  <si>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</si>
  <si>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</si>
  <si>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</si>
  <si>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</si>
  <si>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</si>
  <si>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</si>
  <si>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</si>
  <si>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</si>
  <si>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</si>
  <si>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</si>
  <si>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</si>
  <si>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</si>
  <si>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</si>
  <si>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</si>
  <si>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</si>
  <si>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</si>
  <si>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</si>
  <si>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</si>
  <si>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</si>
  <si>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</si>
  <si>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</si>
  <si>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</si>
  <si>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</si>
  <si>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</si>
  <si>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</si>
  <si>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</si>
  <si>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</si>
  <si>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</si>
  <si>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</si>
  <si>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</si>
  <si>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</si>
  <si>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</si>
  <si>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</si>
  <si>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</si>
  <si>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</si>
  <si>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</si>
  <si>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</si>
  <si>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</si>
  <si>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</si>
  <si>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</si>
  <si>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</si>
  <si>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</si>
  <si>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</si>
  <si>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</si>
  <si>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</si>
  <si>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</si>
  <si>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</si>
  <si>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</si>
  <si>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</si>
  <si>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</si>
  <si>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</si>
  <si>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</si>
  <si>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</si>
  <si>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</si>
  <si>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</si>
  <si>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</si>
  <si>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</si>
  <si>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</si>
  <si>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</si>
  <si>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</si>
  <si>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</si>
  <si>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</si>
  <si>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</si>
  <si>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</si>
  <si>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</si>
  <si>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</si>
  <si>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</si>
  <si>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</si>
  <si>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</si>
  <si>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</si>
  <si>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</si>
  <si>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</si>
  <si>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</si>
  <si>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</si>
  <si>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</si>
  <si>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</si>
  <si>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</si>
  <si>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</si>
  <si>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</si>
  <si>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</si>
  <si>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</si>
  <si>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</si>
  <si>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</si>
  <si>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</si>
  <si>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</si>
  <si>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</si>
  <si>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</si>
  <si>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</si>
  <si>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</si>
  <si>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</si>
  <si>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</si>
  <si>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</si>
  <si>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</si>
  <si>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</si>
  <si>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</si>
  <si>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</si>
  <si>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</si>
  <si>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</si>
  <si>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</si>
  <si>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</si>
  <si>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</si>
  <si>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</si>
  <si>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</si>
  <si>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</si>
  <si>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</si>
  <si>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</si>
  <si>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</si>
  <si>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</si>
  <si>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</si>
  <si>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</si>
  <si>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</si>
  <si>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</si>
  <si>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</si>
  <si>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</si>
  <si>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</si>
  <si>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</si>
  <si>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</si>
  <si>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</si>
  <si>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</si>
  <si>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</si>
  <si>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</si>
  <si>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</si>
  <si>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</si>
  <si>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</si>
  <si>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</si>
  <si>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</si>
  <si>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</si>
  <si>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</si>
  <si>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</si>
  <si>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</si>
  <si>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</si>
  <si>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</si>
  <si>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</si>
  <si>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</si>
  <si>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</si>
  <si>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</si>
  <si>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</si>
  <si>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</si>
  <si>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</si>
  <si>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</si>
  <si>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</si>
  <si>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</si>
  <si>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</si>
  <si>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</si>
  <si>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</si>
  <si>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</si>
  <si>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</si>
  <si>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</si>
  <si>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</si>
  <si>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</si>
  <si>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</si>
  <si>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</si>
  <si>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</si>
  <si>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</si>
  <si>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</si>
  <si>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</si>
  <si>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</si>
  <si>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</si>
  <si>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</si>
  <si>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</si>
  <si>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</si>
  <si>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</si>
  <si>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</si>
  <si>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</si>
  <si>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</si>
  <si>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</si>
  <si>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</si>
  <si>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</si>
  <si>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</si>
  <si>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</si>
  <si>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</si>
  <si>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</si>
  <si>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</si>
  <si>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</si>
  <si>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</si>
  <si>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</si>
  <si>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</si>
  <si>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</si>
  <si>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</si>
  <si>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</si>
  <si>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</si>
  <si>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</si>
  <si>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</si>
  <si>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</si>
  <si>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</si>
  <si>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</si>
  <si>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</si>
  <si>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</si>
  <si>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</si>
  <si>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</si>
  <si>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</si>
  <si>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</si>
  <si>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</si>
  <si>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</si>
  <si>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</si>
  <si>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</si>
  <si>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</si>
  <si>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</si>
  <si>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</si>
  <si>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</si>
  <si>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</si>
  <si>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</si>
  <si>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</si>
  <si>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</si>
  <si>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</si>
  <si>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</si>
  <si>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</si>
  <si>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</si>
  <si>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</si>
  <si>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</si>
  <si>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</si>
  <si>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</si>
  <si>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</si>
  <si>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</si>
  <si>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</si>
  <si>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</si>
  <si>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</si>
  <si>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</si>
  <si>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</si>
  <si>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</si>
  <si>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</si>
  <si>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</si>
  <si>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</si>
  <si>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</si>
  <si>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</si>
  <si>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</si>
  <si>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</si>
  <si>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</si>
  <si>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</si>
  <si>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</si>
  <si>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</si>
  <si>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</si>
  <si>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</si>
  <si>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</si>
  <si>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</si>
  <si>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</si>
  <si>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</si>
  <si>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</si>
  <si>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</si>
  <si>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</si>
  <si>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</si>
  <si>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</si>
  <si>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</si>
  <si>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</si>
  <si>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</si>
  <si>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</si>
  <si>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</si>
  <si>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</si>
  <si>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</si>
  <si>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</si>
  <si>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</si>
  <si>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</si>
  <si>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</si>
  <si>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</si>
  <si>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</si>
  <si>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</si>
  <si>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</si>
  <si>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</si>
  <si>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</si>
  <si>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</si>
  <si>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</si>
  <si>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</si>
  <si>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</si>
  <si>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</si>
  <si>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</si>
  <si>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</si>
  <si>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</si>
  <si>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</si>
  <si>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</si>
  <si>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</si>
  <si>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</si>
  <si>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</si>
  <si>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</si>
  <si>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</si>
  <si>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</si>
  <si>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</si>
  <si>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</si>
  <si>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</si>
  <si>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</si>
  <si>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</si>
  <si>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</si>
  <si>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</si>
  <si>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</si>
  <si>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</si>
  <si>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</si>
  <si>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</si>
  <si>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</si>
  <si>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</si>
  <si>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</si>
  <si>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</si>
  <si>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</si>
  <si>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</si>
  <si>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</si>
  <si>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</si>
  <si>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</si>
  <si>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</si>
  <si>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</si>
  <si>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</si>
  <si>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</si>
  <si>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</si>
  <si>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</si>
  <si>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</si>
  <si>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</si>
  <si>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</si>
  <si>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</si>
  <si>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</si>
  <si>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</si>
  <si>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</si>
  <si>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</si>
  <si>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</si>
  <si>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</si>
  <si>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</si>
  <si>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</si>
  <si>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</si>
  <si>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</si>
  <si>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</si>
  <si>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</si>
  <si>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</si>
  <si>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</si>
  <si>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</si>
  <si>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</si>
  <si>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</si>
  <si>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</si>
  <si>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</si>
  <si>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</si>
  <si>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</si>
  <si>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</si>
  <si>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</si>
  <si>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</si>
  <si>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</si>
  <si>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</si>
  <si>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</si>
  <si>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</si>
  <si>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</si>
  <si>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</si>
  <si>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</si>
  <si>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</si>
  <si>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</si>
  <si>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</si>
  <si>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</si>
  <si>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</si>
  <si>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</si>
  <si>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</si>
  <si>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</si>
  <si>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</si>
  <si>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</si>
  <si>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</si>
  <si>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</si>
  <si>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</si>
  <si>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</si>
  <si>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</si>
  <si>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</si>
  <si>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</si>
  <si>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</si>
  <si>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</si>
  <si>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</si>
  <si>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</si>
  <si>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</si>
  <si>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</si>
  <si>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</si>
  <si>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</si>
  <si>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</si>
  <si>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</si>
  <si>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</si>
  <si>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</si>
  <si>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</si>
  <si>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</si>
  <si>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</si>
  <si>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</si>
  <si>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</si>
  <si>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</si>
  <si>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</si>
  <si>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</si>
  <si>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</si>
  <si>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</si>
  <si>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</si>
  <si>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</si>
  <si>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</si>
  <si>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</si>
  <si>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</si>
  <si>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</si>
  <si>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</si>
  <si>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</si>
  <si>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</si>
  <si>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</si>
  <si>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</si>
  <si>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</si>
  <si>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</si>
  <si>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</si>
  <si>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</si>
  <si>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</si>
  <si>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</si>
  <si>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</si>
  <si>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</si>
  <si>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</si>
  <si>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</si>
  <si>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</si>
  <si>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</si>
  <si>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</si>
  <si>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</si>
  <si>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</si>
  <si>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</si>
  <si>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</si>
  <si>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</si>
  <si>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</si>
  <si>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</si>
  <si>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</si>
  <si>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</si>
  <si>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</si>
  <si>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</si>
  <si>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</si>
  <si>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</si>
  <si>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</si>
  <si>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</si>
  <si>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</si>
  <si>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</si>
  <si>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</si>
  <si>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</si>
  <si>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</si>
  <si>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</si>
  <si>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</si>
  <si>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</si>
  <si>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</si>
  <si>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</si>
  <si>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</si>
  <si>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</si>
  <si>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</si>
  <si>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</si>
  <si>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</si>
  <si>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</si>
  <si>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</si>
  <si>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</si>
  <si>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</si>
  <si>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</si>
  <si>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</si>
  <si>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</si>
  <si>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</si>
  <si>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</si>
  <si>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</si>
  <si>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</si>
  <si>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</si>
  <si>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</si>
  <si>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</si>
  <si>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</si>
  <si>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</si>
  <si>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</si>
  <si>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</si>
  <si>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</si>
  <si>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</si>
  <si>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</si>
  <si>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</si>
  <si>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</si>
  <si>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</si>
  <si>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</si>
  <si>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</si>
  <si>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</si>
  <si>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</si>
  <si>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</si>
  <si>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</si>
  <si>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</si>
  <si>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</si>
  <si>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</si>
  <si>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</si>
  <si>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</si>
  <si>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</si>
  <si>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</si>
  <si>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</si>
  <si>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</si>
  <si>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</si>
  <si>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</si>
  <si>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</si>
  <si>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</si>
  <si>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</si>
  <si>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</si>
  <si>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</si>
  <si>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</si>
  <si>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</si>
  <si>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</si>
  <si>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</si>
  <si>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</si>
  <si>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</si>
  <si>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</si>
  <si>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</si>
  <si>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</si>
  <si>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</si>
  <si>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</si>
  <si>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</si>
  <si>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</si>
  <si>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</si>
  <si>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</si>
  <si>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</si>
  <si>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</si>
  <si>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</si>
  <si>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</si>
  <si>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</si>
  <si>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</si>
  <si>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</si>
  <si>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</si>
  <si>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</si>
  <si>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</si>
  <si>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</si>
  <si>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</si>
  <si>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</si>
  <si>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</si>
  <si>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</si>
  <si>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</si>
  <si>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</si>
  <si>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</si>
  <si>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</si>
  <si>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</si>
  <si>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</si>
  <si>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</si>
  <si>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</si>
  <si>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</si>
  <si>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</si>
  <si>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</si>
  <si>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</si>
  <si>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</si>
  <si>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</si>
  <si>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</si>
  <si>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</si>
  <si>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</si>
  <si>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</si>
  <si>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</si>
  <si>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</si>
  <si>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</si>
  <si>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</si>
  <si>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</si>
  <si>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</si>
  <si>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</si>
  <si>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</si>
  <si>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</si>
  <si>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</si>
  <si>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</si>
  <si>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</si>
  <si>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</si>
  <si>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</si>
  <si>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</si>
  <si>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</si>
  <si>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</si>
  <si>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</si>
  <si>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</si>
  <si>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</si>
  <si>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</si>
  <si>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</si>
  <si>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</si>
  <si>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</si>
  <si>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</si>
  <si>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</si>
  <si>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</si>
  <si>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</si>
  <si>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</si>
  <si>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</si>
  <si>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</si>
  <si>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</si>
  <si>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</si>
  <si>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</si>
  <si>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</si>
  <si>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</si>
  <si>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</si>
  <si>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</si>
  <si>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</si>
  <si>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</si>
  <si>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</si>
  <si>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</si>
  <si>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</si>
  <si>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</si>
  <si>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</si>
  <si>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</si>
  <si>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</si>
  <si>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</si>
  <si>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</si>
  <si>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</si>
  <si>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</si>
  <si>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</si>
  <si>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</si>
  <si>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</si>
  <si>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</si>
  <si>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</si>
  <si>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</si>
  <si>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</si>
  <si>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</si>
  <si>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</si>
  <si>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</si>
  <si>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</si>
  <si>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</si>
  <si>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</si>
  <si>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</si>
  <si>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</si>
  <si>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</si>
  <si>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</si>
  <si>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</si>
  <si>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</si>
  <si>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</si>
  <si>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</si>
  <si>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</si>
  <si>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</si>
  <si>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</si>
  <si>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</si>
  <si>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</si>
  <si>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</si>
  <si>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</si>
  <si>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</si>
  <si>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</si>
  <si>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</si>
  <si>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</si>
  <si>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</si>
  <si>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</si>
  <si>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</si>
  <si>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</si>
  <si>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</si>
  <si>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</si>
  <si>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</si>
  <si>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</si>
  <si>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</si>
  <si>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</si>
  <si>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</si>
  <si>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</si>
  <si>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</si>
  <si>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</si>
  <si>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</si>
  <si>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</si>
  <si>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</si>
  <si>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</si>
  <si>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</si>
  <si>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</si>
  <si>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</si>
  <si>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</si>
  <si>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</si>
  <si>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</si>
  <si>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</si>
  <si>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</si>
  <si>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</si>
  <si>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</si>
  <si>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</si>
  <si>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</si>
  <si>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</si>
  <si>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</si>
  <si>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</si>
  <si>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</si>
  <si>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</si>
  <si>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</si>
  <si>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</si>
  <si>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</si>
  <si>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</si>
  <si>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</si>
  <si>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</si>
  <si>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</si>
  <si>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</si>
  <si>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</si>
  <si>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</si>
  <si>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</si>
  <si>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</si>
  <si>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</si>
  <si>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</si>
  <si>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</si>
  <si>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</si>
  <si>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</si>
  <si>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</si>
  <si>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</si>
  <si>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</si>
  <si>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</si>
  <si>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</si>
  <si>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</si>
  <si>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</si>
  <si>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</si>
  <si>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</si>
  <si>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</si>
  <si>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</si>
  <si>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</si>
  <si>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</si>
  <si>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</si>
  <si>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</si>
  <si>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</si>
  <si>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</si>
  <si>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</si>
  <si>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</si>
  <si>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</si>
  <si>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</si>
  <si>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</si>
  <si>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</si>
  <si>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</si>
  <si>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</si>
  <si>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</si>
  <si>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</si>
  <si>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</si>
  <si>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</si>
  <si>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</si>
  <si>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</si>
  <si>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</si>
  <si>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</si>
  <si>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</si>
  <si>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</si>
  <si>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</si>
  <si>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</si>
  <si>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</si>
  <si>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</si>
  <si>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</si>
  <si>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</si>
  <si>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</si>
  <si>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</si>
  <si>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</si>
  <si>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</si>
  <si>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</si>
  <si>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</si>
  <si>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</si>
  <si>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</si>
  <si>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</si>
  <si>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</si>
  <si>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</si>
  <si>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</si>
  <si>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</si>
  <si>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</si>
  <si>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</si>
  <si>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</si>
  <si>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</si>
  <si>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</si>
  <si>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</si>
  <si>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</si>
  <si>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</si>
  <si>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</si>
  <si>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</si>
  <si>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</si>
  <si>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</si>
  <si>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</si>
  <si>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</si>
  <si>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</si>
  <si>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</si>
  <si>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</si>
  <si>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</si>
  <si>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</si>
  <si>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</si>
  <si>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</si>
  <si>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</si>
  <si>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</si>
  <si>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</si>
  <si>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</si>
  <si>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</si>
  <si>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</si>
  <si>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</si>
  <si>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</si>
  <si>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</si>
  <si>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</si>
  <si>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</si>
  <si>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</si>
  <si>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</si>
  <si>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</si>
  <si>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</si>
  <si>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</si>
  <si>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</si>
  <si>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</si>
  <si>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</si>
  <si>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</si>
  <si>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</si>
  <si>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</si>
  <si>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</si>
  <si>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</si>
  <si>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</si>
  <si>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</si>
  <si>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</si>
  <si>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</si>
  <si>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</si>
  <si>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</si>
  <si>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</si>
  <si>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</si>
  <si>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</si>
  <si>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</si>
  <si>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</si>
  <si>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</si>
  <si>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</si>
  <si>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</si>
  <si>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</si>
  <si>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</si>
  <si>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</si>
  <si>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</si>
  <si>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</si>
  <si>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</si>
  <si>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</si>
  <si>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</si>
  <si>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</si>
  <si>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</si>
  <si>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</si>
  <si>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</si>
  <si>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</si>
  <si>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</si>
  <si>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</si>
  <si>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</si>
  <si>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</si>
  <si>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</si>
  <si>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</si>
  <si>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</si>
  <si>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</si>
  <si>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</si>
  <si>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</si>
  <si>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</si>
  <si>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</si>
  <si>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</si>
  <si>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</si>
  <si>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</si>
  <si>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</si>
  <si>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</si>
  <si>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</si>
  <si>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</si>
  <si>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</si>
  <si>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</si>
  <si>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</si>
  <si>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</si>
  <si>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</si>
  <si>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</si>
  <si>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</si>
  <si>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</si>
  <si>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</si>
  <si>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</si>
  <si>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</si>
  <si>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</si>
  <si>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</si>
  <si>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</si>
  <si>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</si>
  <si>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</si>
  <si>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</si>
  <si>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</si>
  <si>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</si>
  <si>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</si>
  <si>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</si>
  <si>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</si>
  <si>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</si>
  <si>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</si>
  <si>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</si>
  <si>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</si>
  <si>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</si>
  <si>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</si>
  <si>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</si>
  <si>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</si>
  <si>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</si>
  <si>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</si>
  <si>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</si>
  <si>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</si>
  <si>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</si>
  <si>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</si>
  <si>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</si>
  <si>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</si>
  <si>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</si>
  <si>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</si>
  <si>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</si>
  <si>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</si>
  <si>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</si>
  <si>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</si>
  <si>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</si>
  <si>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</si>
  <si>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</si>
  <si>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</si>
  <si>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</si>
  <si>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</si>
  <si>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</si>
  <si>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</si>
  <si>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</si>
  <si>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</si>
  <si>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</si>
  <si>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</si>
  <si>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</si>
  <si>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</si>
  <si>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</si>
  <si>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</si>
  <si>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</si>
  <si>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</si>
  <si>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</si>
  <si>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</si>
  <si>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</si>
  <si>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</si>
  <si>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</si>
  <si>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</si>
  <si>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</si>
  <si>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</si>
  <si>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</si>
  <si>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</si>
  <si>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</si>
  <si>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</si>
  <si>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</si>
  <si>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</si>
  <si>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</si>
  <si>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</si>
  <si>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</si>
  <si>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</si>
  <si>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</si>
  <si>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</si>
  <si>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</si>
  <si>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</si>
  <si>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</si>
  <si>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</si>
  <si>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</si>
  <si>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</si>
  <si>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</si>
  <si>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</si>
  <si>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</si>
  <si>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</si>
  <si>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</si>
  <si>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</si>
  <si>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</si>
  <si>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</si>
  <si>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</si>
  <si>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</si>
  <si>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</si>
  <si>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</si>
  <si>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</si>
  <si>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</si>
  <si>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</si>
  <si>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</si>
  <si>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</si>
  <si>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</si>
  <si>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</si>
  <si>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</si>
  <si>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</si>
  <si>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</si>
  <si>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</si>
  <si>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</si>
  <si>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</si>
  <si>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</si>
  <si>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</si>
  <si>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</si>
  <si>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</si>
  <si>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</si>
  <si>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</si>
  <si>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</si>
  <si>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</si>
  <si>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</si>
  <si>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</si>
  <si>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</si>
  <si>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</si>
  <si>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</si>
  <si>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</si>
  <si>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</si>
  <si>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</si>
  <si>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</si>
  <si>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</si>
  <si>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</si>
  <si>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</si>
  <si>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</si>
  <si>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</si>
  <si>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</si>
  <si>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</si>
  <si>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</si>
  <si>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</si>
  <si>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</si>
  <si>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</si>
  <si>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</si>
  <si>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</si>
  <si>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</si>
  <si>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</si>
  <si>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</si>
  <si>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</si>
  <si>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</si>
  <si>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</si>
  <si>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</si>
  <si>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</si>
  <si>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</si>
  <si>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</si>
  <si>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</si>
  <si>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</si>
  <si>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</si>
  <si>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</si>
  <si>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</si>
  <si>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</si>
  <si>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</si>
  <si>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</si>
  <si>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</si>
  <si>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</si>
  <si>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</si>
  <si>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</si>
  <si>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</si>
  <si>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</si>
  <si>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</si>
  <si>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</si>
  <si>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</si>
  <si>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</si>
  <si>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</si>
  <si>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</si>
  <si>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</si>
  <si>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</si>
  <si>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</si>
  <si>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</si>
  <si>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</si>
  <si>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</si>
  <si>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</si>
  <si>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</si>
  <si>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</si>
  <si>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</si>
  <si>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</si>
  <si>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</si>
  <si>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</si>
  <si>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</si>
  <si>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</si>
  <si>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</si>
  <si>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</si>
  <si>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</si>
  <si>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</si>
  <si>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</si>
  <si>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</si>
  <si>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</si>
  <si>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</si>
  <si>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</si>
  <si>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</si>
  <si>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</si>
  <si>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</si>
  <si>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</si>
  <si>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</si>
  <si>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</si>
  <si>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</si>
  <si>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</si>
  <si>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</si>
  <si>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</si>
  <si>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</si>
  <si>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</si>
  <si>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</si>
  <si>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</si>
  <si>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</si>
  <si>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</si>
  <si>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</si>
  <si>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</si>
  <si>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</si>
  <si>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</si>
  <si>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</si>
  <si>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</si>
  <si>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</si>
  <si>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</si>
  <si>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</si>
  <si>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</si>
  <si>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</si>
  <si>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</si>
  <si>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</si>
  <si>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</si>
  <si>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</si>
  <si>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</si>
  <si>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</si>
  <si>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</si>
  <si>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</si>
  <si>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</si>
  <si>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</si>
  <si>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</si>
  <si>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</si>
  <si>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</si>
  <si>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</si>
  <si>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</si>
  <si>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</si>
  <si>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</si>
  <si>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</si>
  <si>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</si>
  <si>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</si>
  <si>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</si>
  <si>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</si>
  <si>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</si>
  <si>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</si>
  <si>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</si>
  <si>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</si>
  <si>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</si>
  <si>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</si>
  <si>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</si>
  <si>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</si>
  <si>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</si>
  <si>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</si>
  <si>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</si>
  <si>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</si>
  <si>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</si>
  <si>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</si>
  <si>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</si>
  <si>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</si>
  <si>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</si>
  <si>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</si>
  <si>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</si>
  <si>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</si>
  <si>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</si>
  <si>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</si>
  <si>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</si>
  <si>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</si>
  <si>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</si>
  <si>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</si>
  <si>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</si>
  <si>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</si>
  <si>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</si>
  <si>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</si>
  <si>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</si>
  <si>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</si>
  <si>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</si>
  <si>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</si>
  <si>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</si>
  <si>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</si>
  <si>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</si>
  <si>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</si>
  <si>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</si>
  <si>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</si>
  <si>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</si>
  <si>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</si>
  <si>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</si>
  <si>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</si>
  <si>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</si>
  <si>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</si>
  <si>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</si>
  <si>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</si>
  <si>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</si>
  <si>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</si>
  <si>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</si>
  <si>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</si>
  <si>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</si>
  <si>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</si>
  <si>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</si>
  <si>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</si>
  <si>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</si>
  <si>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</si>
  <si>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</si>
  <si>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</si>
  <si>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</si>
  <si>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</si>
  <si>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</si>
  <si>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</si>
  <si>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</si>
  <si>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</si>
  <si>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</si>
  <si>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</si>
  <si>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</si>
  <si>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</si>
  <si>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</si>
  <si>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</si>
  <si>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</si>
  <si>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</si>
  <si>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</si>
  <si>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</si>
  <si>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</si>
  <si>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</si>
  <si>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</si>
  <si>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</si>
  <si>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</si>
  <si>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</si>
  <si>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</si>
  <si>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</si>
  <si>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</si>
  <si>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</si>
  <si>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</si>
  <si>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</si>
  <si>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</si>
  <si>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</si>
  <si>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</si>
  <si>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</si>
  <si>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</si>
  <si>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</si>
  <si>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</si>
  <si>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</si>
  <si>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</si>
  <si>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</si>
  <si>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</si>
  <si>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</si>
  <si>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</si>
  <si>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</si>
  <si>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</si>
  <si>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</si>
  <si>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</si>
  <si>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</si>
  <si>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</si>
  <si>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</si>
  <si>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</si>
  <si>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</si>
  <si>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</si>
  <si>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</si>
  <si>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</si>
  <si>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</si>
  <si>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</si>
  <si>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</si>
  <si>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</si>
  <si>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</si>
  <si>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</si>
  <si>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</si>
  <si>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</si>
  <si>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</si>
  <si>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</si>
  <si>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</si>
  <si>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</si>
  <si>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</si>
  <si>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</si>
  <si>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</si>
  <si>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</si>
  <si>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</si>
  <si>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</si>
  <si>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</si>
  <si>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</si>
  <si>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</si>
  <si>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</si>
  <si>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</si>
  <si>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</si>
  <si>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</si>
  <si>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</si>
  <si>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</si>
  <si>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</si>
  <si>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</si>
  <si>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</si>
  <si>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</si>
  <si>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</si>
  <si>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</si>
  <si>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</si>
  <si>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</si>
  <si>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</si>
  <si>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</si>
  <si>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</si>
  <si>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</si>
  <si>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</si>
  <si>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</si>
  <si>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</si>
  <si>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</si>
  <si>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</si>
  <si>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</si>
  <si>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</si>
  <si>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</si>
  <si>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</si>
  <si>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</si>
  <si>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</si>
  <si>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</si>
  <si>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</si>
  <si>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</si>
  <si>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</si>
  <si>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</si>
  <si>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</si>
  <si>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</si>
  <si>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</si>
  <si>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</si>
  <si>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</si>
  <si>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</si>
  <si>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</si>
  <si>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</si>
  <si>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</si>
  <si>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</si>
  <si>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</si>
  <si>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</si>
  <si>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</si>
  <si>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</si>
  <si>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</si>
  <si>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</si>
  <si>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</si>
  <si>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</si>
  <si>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</si>
  <si>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</si>
  <si>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</si>
  <si>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</si>
  <si>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</si>
  <si>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</si>
  <si>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</si>
  <si>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</si>
  <si>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</si>
  <si>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</si>
  <si>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</si>
  <si>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</si>
  <si>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</si>
  <si>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</si>
  <si>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</si>
  <si>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</si>
  <si>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</si>
  <si>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</si>
  <si>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</si>
  <si>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</si>
  <si>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</si>
  <si>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</si>
  <si>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</si>
  <si>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</si>
  <si>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</si>
  <si>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</si>
  <si>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</si>
  <si>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</si>
  <si>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</si>
  <si>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</si>
  <si>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</si>
  <si>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</si>
  <si>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</si>
  <si>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</si>
  <si>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</si>
  <si>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</si>
  <si>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</si>
  <si>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</si>
  <si>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</si>
  <si>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</si>
  <si>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</si>
  <si>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</si>
  <si>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</si>
  <si>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</si>
  <si>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</si>
  <si>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</si>
  <si>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</si>
  <si>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</si>
  <si>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</si>
  <si>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</si>
  <si>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</si>
  <si>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</si>
  <si>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</si>
  <si>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</si>
  <si>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</si>
  <si>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</si>
  <si>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</si>
  <si>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</si>
  <si>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</si>
  <si>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</si>
  <si>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</si>
  <si>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</si>
  <si>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</si>
  <si>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</si>
  <si>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</si>
  <si>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</si>
  <si>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</si>
  <si>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</si>
  <si>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</si>
  <si>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</si>
  <si>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</si>
  <si>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</si>
  <si>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</si>
  <si>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</si>
  <si>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</si>
  <si>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</si>
  <si>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</si>
  <si>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</si>
  <si>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</si>
  <si>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</si>
  <si>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</si>
  <si>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</si>
  <si>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</si>
  <si>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</si>
  <si>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</si>
  <si>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</si>
  <si>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</si>
  <si>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</si>
  <si>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</si>
  <si>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</si>
  <si>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</si>
  <si>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</si>
  <si>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</si>
  <si>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</si>
  <si>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</si>
  <si>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</si>
  <si>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</si>
  <si>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</si>
  <si>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</si>
  <si>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</si>
  <si>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</si>
  <si>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</si>
  <si>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</si>
  <si>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</si>
  <si>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</si>
  <si>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</si>
  <si>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</si>
  <si>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</si>
  <si>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</si>
  <si>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</si>
  <si>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</si>
  <si>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</si>
  <si>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</si>
  <si>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</si>
  <si>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</si>
  <si>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</si>
  <si>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</si>
  <si>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</si>
  <si>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</si>
  <si>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</si>
  <si>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</si>
  <si>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</si>
  <si>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</si>
  <si>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</si>
  <si>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</si>
  <si>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</si>
  <si>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</si>
  <si>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</si>
  <si>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</si>
  <si>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</si>
  <si>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</si>
  <si>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</si>
  <si>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</si>
  <si>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</si>
  <si>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</si>
  <si>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</si>
  <si>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</si>
  <si>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</si>
  <si>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</si>
  <si>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</si>
  <si>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</si>
  <si>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</si>
  <si>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</si>
  <si>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</si>
  <si>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</si>
  <si>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</si>
  <si>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</si>
  <si>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</si>
  <si>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</si>
  <si>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</si>
  <si>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</si>
  <si>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</si>
  <si>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</si>
  <si>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</si>
  <si>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</si>
  <si>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</si>
  <si>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</si>
  <si>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</si>
  <si>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</si>
  <si>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</si>
  <si>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</si>
  <si>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</si>
  <si>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</si>
  <si>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</si>
  <si>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</si>
  <si>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</si>
  <si>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</si>
  <si>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</si>
  <si>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</si>
  <si>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</si>
  <si>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</si>
  <si>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</si>
  <si>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</si>
  <si>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</si>
  <si>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</si>
  <si>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</si>
  <si>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</si>
  <si>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</si>
  <si>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</si>
  <si>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</si>
  <si>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</si>
  <si>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</si>
  <si>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</si>
  <si>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</si>
  <si>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</si>
  <si>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</si>
  <si>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</si>
  <si>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</si>
  <si>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</si>
  <si>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</si>
  <si>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</si>
  <si>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</si>
  <si>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</si>
  <si>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</si>
  <si>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</si>
  <si>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</si>
  <si>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</si>
  <si>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</si>
  <si>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</si>
  <si>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</si>
  <si>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</si>
  <si>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</si>
  <si>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</si>
  <si>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</si>
  <si>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</si>
  <si>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</si>
  <si>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</si>
  <si>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</si>
  <si>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</si>
  <si>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</si>
  <si>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</si>
  <si>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</si>
  <si>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</si>
  <si>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</si>
  <si>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</si>
  <si>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</si>
  <si>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</si>
  <si>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</si>
  <si>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</si>
  <si>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</si>
  <si>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</si>
  <si>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</si>
  <si>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</si>
  <si>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</si>
  <si>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</si>
  <si>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</si>
  <si>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</si>
  <si>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</si>
  <si>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</si>
  <si>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</si>
  <si>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</si>
  <si>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</si>
  <si>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</si>
  <si>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</si>
  <si>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</si>
  <si>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</si>
  <si>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</si>
  <si>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</si>
  <si>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</si>
  <si>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</si>
  <si>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</si>
  <si>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</si>
  <si>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</si>
  <si>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</si>
  <si>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</si>
  <si>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</si>
  <si>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</si>
  <si>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</si>
  <si>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</si>
  <si>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</si>
  <si>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</si>
  <si>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</si>
  <si>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</si>
  <si>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</si>
  <si>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</si>
  <si>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</si>
  <si>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</si>
  <si>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</si>
  <si>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</si>
  <si>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</si>
  <si>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</si>
  <si>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</si>
  <si>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</si>
  <si>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</si>
  <si>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</si>
  <si>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</si>
  <si>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</si>
  <si>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</si>
  <si>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</si>
  <si>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</si>
  <si>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</si>
  <si>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</si>
  <si>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</si>
  <si>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</si>
  <si>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</si>
  <si>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</si>
  <si>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</si>
  <si>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</si>
  <si>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</si>
  <si>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</si>
  <si>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</si>
  <si>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</si>
  <si>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</si>
  <si>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</si>
  <si>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</si>
  <si>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</si>
  <si>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</si>
  <si>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</si>
  <si>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</si>
  <si>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</si>
  <si>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</si>
  <si>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</si>
  <si>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</si>
  <si>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</si>
  <si>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</si>
  <si>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</si>
  <si>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</si>
  <si>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</si>
  <si>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</si>
  <si>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</si>
  <si>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</si>
  <si>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</si>
  <si>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</si>
  <si>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</si>
  <si>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</si>
  <si>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</si>
  <si>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</si>
  <si>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</si>
  <si>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</si>
  <si>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</si>
  <si>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</si>
  <si>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</si>
  <si>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</si>
  <si>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</si>
  <si>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</si>
  <si>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</si>
  <si>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</si>
  <si>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</si>
  <si>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</si>
  <si>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</si>
  <si>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</si>
  <si>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</si>
  <si>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</si>
  <si>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</si>
  <si>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</si>
  <si>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</si>
  <si>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</si>
  <si>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</si>
  <si>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</si>
  <si>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</si>
  <si>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</si>
  <si>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</si>
  <si>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</si>
  <si>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</si>
  <si>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</si>
  <si>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</si>
  <si>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</si>
  <si>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</si>
  <si>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</si>
  <si>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</si>
  <si>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</si>
  <si>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</si>
  <si>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</si>
  <si>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</si>
  <si>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</si>
  <si>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</si>
  <si>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</si>
  <si>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</si>
  <si>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</si>
  <si>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</si>
  <si>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</si>
  <si>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</si>
  <si>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</si>
  <si>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</si>
  <si>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</si>
  <si>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</si>
  <si>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</si>
  <si>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</si>
  <si>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</si>
  <si>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</si>
  <si>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</si>
  <si>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</si>
  <si>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</si>
  <si>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</si>
  <si>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</si>
  <si>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</si>
  <si>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</si>
  <si>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</si>
  <si>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</si>
  <si>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</si>
  <si>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</si>
  <si>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</si>
  <si>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</si>
  <si>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</si>
  <si>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</si>
  <si>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</si>
  <si>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</si>
  <si>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</si>
  <si>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</si>
  <si>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</si>
  <si>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</si>
  <si>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</si>
  <si>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</si>
  <si>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</si>
  <si>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</si>
  <si>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</si>
  <si>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</si>
  <si>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</si>
  <si>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</si>
  <si>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</si>
  <si>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</si>
  <si>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</si>
  <si>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</si>
  <si>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</si>
  <si>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</si>
  <si>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</si>
  <si>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</si>
  <si>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</si>
  <si>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</si>
  <si>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</si>
  <si>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</si>
  <si>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</si>
  <si>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</si>
  <si>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</si>
  <si>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</si>
  <si>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</si>
  <si>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</si>
  <si>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</si>
  <si>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</si>
  <si>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</si>
  <si>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</si>
  <si>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</si>
  <si>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</si>
  <si>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</si>
  <si>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</si>
  <si>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</si>
  <si>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</si>
  <si>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</si>
  <si>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</si>
  <si>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</si>
  <si>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</si>
  <si>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</si>
  <si>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</si>
  <si>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</si>
  <si>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</si>
  <si>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</si>
  <si>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</si>
  <si>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</si>
  <si>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</si>
  <si>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</si>
  <si>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</si>
  <si>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</si>
  <si>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</si>
  <si>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</si>
  <si>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</si>
  <si>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</si>
  <si>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</si>
  <si>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</si>
  <si>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</si>
  <si>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</si>
  <si>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</si>
  <si>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</si>
  <si>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</si>
  <si>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</si>
  <si>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</si>
  <si>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</si>
  <si>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</si>
  <si>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</si>
  <si>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</si>
  <si>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</si>
  <si>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</si>
  <si>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</si>
  <si>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</si>
  <si>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</si>
  <si>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</si>
  <si>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</si>
  <si>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</si>
  <si>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</si>
  <si>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</si>
  <si>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</si>
  <si>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</si>
  <si>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</si>
  <si>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</si>
  <si>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</si>
  <si>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</si>
  <si>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</si>
  <si>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</si>
  <si>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</si>
  <si>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</si>
  <si>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</si>
  <si>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</si>
  <si>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</si>
  <si>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</si>
  <si>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</si>
  <si>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</si>
  <si>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</si>
  <si>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</si>
  <si>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</si>
  <si>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</si>
  <si>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</si>
  <si>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</si>
  <si>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</si>
  <si>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</si>
  <si>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</si>
  <si>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</si>
  <si>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</si>
  <si>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</si>
  <si>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</si>
  <si>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</si>
  <si>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</si>
  <si>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</si>
  <si>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</si>
  <si>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</si>
  <si>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</si>
  <si>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</si>
  <si>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</si>
  <si>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</si>
  <si>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</si>
  <si>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</si>
  <si>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</si>
  <si>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</si>
  <si>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</si>
  <si>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</si>
  <si>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</si>
  <si>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</si>
  <si>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</si>
  <si>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</si>
  <si>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</si>
  <si>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</si>
  <si>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</si>
  <si>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</si>
  <si>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</si>
  <si>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</si>
  <si>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</si>
  <si>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</si>
  <si>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</si>
  <si>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</si>
  <si>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</si>
  <si>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</si>
  <si>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</si>
  <si>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</si>
  <si>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</si>
  <si>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</si>
  <si>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</si>
  <si>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</si>
  <si>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</si>
  <si>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</si>
  <si>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</si>
  <si>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</si>
  <si>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</si>
  <si>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</si>
  <si>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</si>
  <si>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</si>
  <si>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</si>
  <si>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</si>
  <si>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</si>
  <si>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</si>
  <si>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</si>
  <si>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</si>
  <si>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</si>
  <si>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</si>
  <si>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</si>
  <si>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</si>
  <si>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</si>
  <si>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</si>
  <si>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</si>
  <si>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</si>
  <si>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</si>
  <si>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</si>
  <si>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</si>
  <si>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</si>
  <si>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</si>
  <si>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</si>
  <si>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</si>
  <si>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</si>
  <si>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</si>
  <si>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</si>
  <si>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</si>
  <si>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</si>
  <si>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</si>
  <si>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</si>
  <si>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</si>
  <si>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</si>
  <si>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</si>
  <si>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</si>
  <si>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</si>
  <si>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</si>
  <si>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</si>
  <si>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</si>
  <si>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</si>
  <si>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</si>
  <si>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</si>
  <si>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</si>
  <si>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</si>
  <si>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</si>
  <si>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</si>
  <si>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</si>
  <si>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</si>
  <si>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</si>
  <si>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</si>
  <si>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</si>
  <si>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</si>
  <si>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</si>
  <si>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</si>
  <si>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</si>
  <si>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</si>
  <si>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</si>
  <si>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</si>
  <si>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</si>
  <si>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</si>
  <si>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</si>
  <si>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</si>
  <si>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</si>
  <si>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</si>
  <si>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</si>
  <si>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</si>
  <si>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</si>
  <si>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</si>
  <si>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</si>
  <si>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</si>
  <si>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</si>
  <si>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</si>
  <si>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</si>
  <si>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</si>
  <si>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</si>
  <si>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</si>
  <si>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</si>
  <si>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</si>
  <si>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</si>
  <si>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</si>
  <si>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</si>
  <si>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</si>
  <si>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</si>
  <si>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</si>
  <si>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</si>
  <si>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</si>
  <si>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</si>
  <si>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</si>
  <si>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</si>
  <si>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</si>
  <si>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</si>
  <si>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</si>
  <si>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</si>
  <si>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</si>
  <si>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</si>
  <si>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</si>
  <si>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</si>
  <si>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</si>
  <si>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</si>
  <si>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</si>
  <si>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</si>
  <si>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</si>
  <si>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</si>
  <si>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</si>
  <si>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</si>
  <si>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</si>
  <si>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</si>
  <si>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</si>
  <si>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</si>
  <si>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</si>
  <si>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</si>
  <si>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</si>
  <si>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</si>
  <si>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</si>
  <si>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</si>
  <si>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</si>
  <si>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</si>
  <si>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</si>
  <si>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</si>
  <si>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</si>
  <si>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</si>
  <si>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</si>
  <si>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</si>
  <si>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</si>
  <si>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</si>
  <si>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</si>
  <si>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</si>
  <si>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</si>
  <si>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</si>
  <si>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</si>
  <si>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</si>
  <si>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</si>
  <si>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</si>
  <si>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</si>
  <si>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</si>
  <si>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</si>
  <si>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</si>
  <si>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</si>
  <si>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</si>
  <si>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</si>
  <si>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</si>
  <si>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</si>
  <si>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</si>
  <si>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</si>
  <si>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</si>
  <si>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</si>
  <si>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</si>
  <si>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</si>
  <si>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</si>
  <si>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</si>
  <si>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</si>
  <si>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</si>
  <si>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</si>
  <si>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</si>
  <si>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</si>
  <si>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</si>
  <si>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</si>
  <si>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</si>
  <si>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</si>
  <si>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</si>
  <si>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</si>
  <si>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</si>
  <si>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</si>
  <si>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</si>
  <si>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</si>
  <si>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</si>
  <si>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</si>
  <si>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</si>
  <si>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</si>
  <si>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</si>
  <si>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</si>
  <si>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</si>
  <si>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</si>
  <si>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</si>
  <si>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</si>
  <si>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</si>
  <si>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</si>
  <si>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</si>
  <si>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</si>
  <si>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</si>
  <si>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</si>
  <si>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</si>
  <si>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</si>
  <si>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</si>
  <si>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</si>
  <si>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</si>
  <si>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</si>
  <si>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</si>
  <si>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</si>
  <si>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</si>
  <si>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</si>
  <si>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</si>
  <si>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</si>
  <si>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</si>
  <si>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</si>
  <si>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</si>
  <si>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</si>
  <si>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</si>
  <si>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</si>
  <si>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</si>
  <si>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</si>
  <si>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</si>
  <si>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</si>
  <si>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</si>
  <si>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</si>
  <si>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</si>
  <si>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</si>
  <si>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</si>
  <si>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</si>
  <si>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</si>
  <si>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</si>
  <si>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</si>
  <si>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</si>
  <si>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</si>
  <si>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</si>
  <si>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</si>
  <si>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</si>
  <si>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</si>
  <si>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</si>
  <si>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</si>
  <si>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</si>
  <si>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</si>
  <si>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</si>
  <si>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</si>
  <si>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</si>
  <si>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</si>
  <si>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</si>
  <si>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</si>
  <si>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</si>
  <si>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</si>
  <si>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</si>
  <si>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</si>
  <si>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</si>
  <si>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</si>
  <si>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</si>
  <si>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</si>
  <si>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</si>
  <si>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</si>
  <si>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</si>
  <si>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</si>
  <si>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</si>
  <si>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</si>
  <si>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</si>
  <si>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</si>
  <si>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</si>
  <si>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</si>
  <si>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</si>
  <si>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</si>
  <si>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</si>
  <si>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</si>
  <si>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</si>
  <si>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</si>
  <si>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</si>
  <si>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</si>
  <si>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</si>
  <si>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</si>
  <si>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</si>
  <si>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</si>
  <si>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</si>
  <si>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</si>
  <si>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</si>
  <si>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</si>
  <si>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</si>
  <si>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</si>
  <si>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</si>
  <si>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</si>
  <si>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</si>
  <si>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</si>
  <si>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</si>
  <si>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</si>
  <si>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</si>
  <si>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</si>
  <si>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</si>
  <si>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</si>
  <si>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</si>
  <si>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</si>
  <si>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</si>
  <si>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</si>
  <si>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</si>
  <si>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</si>
  <si>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</si>
  <si>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</si>
  <si>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</si>
  <si>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</si>
  <si>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</si>
  <si>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</si>
  <si>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</si>
  <si>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</si>
  <si>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</si>
  <si>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</si>
  <si>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</si>
  <si>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</si>
  <si>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</si>
  <si>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</si>
  <si>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</si>
  <si>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</si>
  <si>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</si>
  <si>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</si>
  <si>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</si>
  <si>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</si>
  <si>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</si>
  <si>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</si>
  <si>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</si>
  <si>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</si>
  <si>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</si>
  <si>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</si>
  <si>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</si>
  <si>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</si>
  <si>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</si>
  <si>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</si>
  <si>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</si>
  <si>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</si>
  <si>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</si>
  <si>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</si>
  <si>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</si>
  <si>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</si>
  <si>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</si>
  <si>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</si>
  <si>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</si>
  <si>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</si>
  <si>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</si>
  <si>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</si>
  <si>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</si>
  <si>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</si>
  <si>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</si>
  <si>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</si>
  <si>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</si>
  <si>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</si>
  <si>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</si>
  <si>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</si>
  <si>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</si>
  <si>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</si>
  <si>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</si>
  <si>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</si>
  <si>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</si>
  <si>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</si>
  <si>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</si>
  <si>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</si>
  <si>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</si>
  <si>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</si>
  <si>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</si>
  <si>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</si>
  <si>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</si>
  <si>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</si>
  <si>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</si>
  <si>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</si>
  <si>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</si>
  <si>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</si>
  <si>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</si>
  <si>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</si>
  <si>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</si>
  <si>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</si>
  <si>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</si>
  <si>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</si>
  <si>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</si>
  <si>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</si>
  <si>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</si>
  <si>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</si>
  <si>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</si>
  <si>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</si>
  <si>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</si>
  <si>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</si>
  <si>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</si>
  <si>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</si>
  <si>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</si>
  <si>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</si>
  <si>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</si>
  <si>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</si>
  <si>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</si>
  <si>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</si>
  <si>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</si>
  <si>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</si>
  <si>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</si>
  <si>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</si>
  <si>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</si>
  <si>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</si>
  <si>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</si>
  <si>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</si>
  <si>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</si>
  <si>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</si>
  <si>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</si>
  <si>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</si>
  <si>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</si>
  <si>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</si>
  <si>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</si>
  <si>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</si>
  <si>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</si>
  <si>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</si>
  <si>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</si>
  <si>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</si>
  <si>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</si>
  <si>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</si>
  <si>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</si>
  <si>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</si>
  <si>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</si>
  <si>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</si>
  <si>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</si>
  <si>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</si>
  <si>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</si>
  <si>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</si>
  <si>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</si>
  <si>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</si>
  <si>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</si>
  <si>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</si>
  <si>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</si>
  <si>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</si>
  <si>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</si>
  <si>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</si>
  <si>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</si>
  <si>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</si>
  <si>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</si>
  <si>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</si>
  <si>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</si>
  <si>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</si>
  <si>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</si>
  <si>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</si>
  <si>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</si>
  <si>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</si>
  <si>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</si>
  <si>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</si>
  <si>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</si>
  <si>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</si>
  <si>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</si>
  <si>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</si>
  <si>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</si>
  <si>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</si>
  <si>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</si>
  <si>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</si>
  <si>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</si>
  <si>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</si>
  <si>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</si>
  <si>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</si>
  <si>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</si>
  <si>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</si>
  <si>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</si>
  <si>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</si>
  <si>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</si>
  <si>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</si>
  <si>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</si>
  <si>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</si>
  <si>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</si>
  <si>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</si>
  <si>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</si>
  <si>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</si>
  <si>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</si>
  <si>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</si>
  <si>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</si>
  <si>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</si>
  <si>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</si>
  <si>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</si>
  <si>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</si>
  <si>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</si>
  <si>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</si>
  <si>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</si>
  <si>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</si>
  <si>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</si>
  <si>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</si>
  <si>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</si>
  <si>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</si>
  <si>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</si>
  <si>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</si>
  <si>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</si>
  <si>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</si>
  <si>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</si>
  <si>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</si>
  <si>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</si>
  <si>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</si>
  <si>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</si>
  <si>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</si>
  <si>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</si>
  <si>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</si>
  <si>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</si>
  <si>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</si>
  <si>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</si>
  <si>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</si>
  <si>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</si>
  <si>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</si>
  <si>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</si>
  <si>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</si>
  <si>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</si>
  <si>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</si>
  <si>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</si>
  <si>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</si>
  <si>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</si>
  <si>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</si>
  <si>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</si>
  <si>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</si>
  <si>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</si>
  <si>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</si>
  <si>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</si>
  <si>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</si>
  <si>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</si>
  <si>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</si>
  <si>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</si>
  <si>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</si>
  <si>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</si>
  <si>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</si>
  <si>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</si>
  <si>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</si>
  <si>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</si>
  <si>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</si>
  <si>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</si>
  <si>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</si>
  <si>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</si>
  <si>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</si>
  <si>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</si>
  <si>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</si>
  <si>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</si>
  <si>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</si>
  <si>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</si>
  <si>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</si>
  <si>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</si>
  <si>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</si>
  <si>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</si>
  <si>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</si>
  <si>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</si>
  <si>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</si>
  <si>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</si>
  <si>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</si>
  <si>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</si>
  <si>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</si>
  <si>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</si>
  <si>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</si>
  <si>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</si>
  <si>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</si>
  <si>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</si>
  <si>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</si>
  <si>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</si>
  <si>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</si>
  <si>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</si>
  <si>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</si>
  <si>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</si>
  <si>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</si>
  <si>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</si>
  <si>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</si>
  <si>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</si>
  <si>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</si>
  <si>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</si>
  <si>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</si>
  <si>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</si>
  <si>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</si>
  <si>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</si>
  <si>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</si>
  <si>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</si>
  <si>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</si>
  <si>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</si>
  <si>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</si>
  <si>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</si>
  <si>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</si>
  <si>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</si>
  <si>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</si>
  <si>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</si>
  <si>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</si>
  <si>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</si>
  <si>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</si>
  <si>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</si>
  <si>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</si>
  <si>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</si>
  <si>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</si>
  <si>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</si>
  <si>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</si>
  <si>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</si>
  <si>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</si>
  <si>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</si>
  <si>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</si>
  <si>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</si>
  <si>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</si>
  <si>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</si>
  <si>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</si>
  <si>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</si>
  <si>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</si>
  <si>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</si>
  <si>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</si>
  <si>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</si>
  <si>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</si>
  <si>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</si>
  <si>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</si>
  <si>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</si>
  <si>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</si>
  <si>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</si>
  <si>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</si>
  <si>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</si>
  <si>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</si>
  <si>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</si>
  <si>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</si>
  <si>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</si>
  <si>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</si>
  <si>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</si>
  <si>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</si>
  <si>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</si>
  <si>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</si>
  <si>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</si>
  <si>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</si>
  <si>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</si>
  <si>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</si>
  <si>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</si>
  <si>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</si>
  <si>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</si>
  <si>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</si>
  <si>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</si>
  <si>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</si>
  <si>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</si>
  <si>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</si>
  <si>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</si>
  <si>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</si>
  <si>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</si>
  <si>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</si>
  <si>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</si>
  <si>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</si>
  <si>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</si>
  <si>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</si>
  <si>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</si>
  <si>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</si>
  <si>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</si>
  <si>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</si>
  <si>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</si>
  <si>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</si>
  <si>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</si>
  <si>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</si>
  <si>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</si>
  <si>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</si>
  <si>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</si>
  <si>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</si>
  <si>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</si>
  <si>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</si>
  <si>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</si>
  <si>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</si>
  <si>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</si>
  <si>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</si>
  <si>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</si>
  <si>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</si>
  <si>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</si>
  <si>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</si>
  <si>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</si>
  <si>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</si>
  <si>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</si>
  <si>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</si>
  <si>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</si>
  <si>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</si>
  <si>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</si>
  <si>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</si>
  <si>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</si>
  <si>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</si>
  <si>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</si>
  <si>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</si>
  <si>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</si>
  <si>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</si>
  <si>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</si>
  <si>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</si>
  <si>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</si>
  <si>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</si>
  <si>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</si>
  <si>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</si>
  <si>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</si>
  <si>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</si>
  <si>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</si>
  <si>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</si>
  <si>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</si>
  <si>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</si>
  <si>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</si>
  <si>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</si>
  <si>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</si>
  <si>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</si>
  <si>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</si>
  <si>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</si>
  <si>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</si>
  <si>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</si>
  <si>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</si>
  <si>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</si>
  <si>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</si>
  <si>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</si>
  <si>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</si>
  <si>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</si>
  <si>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</si>
  <si>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</si>
  <si>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</si>
  <si>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</si>
  <si>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</si>
  <si>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</si>
  <si>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</si>
  <si>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</si>
  <si>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</si>
  <si>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</si>
  <si>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</si>
  <si>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</si>
  <si>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</si>
  <si>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</si>
  <si>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</si>
  <si>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</si>
  <si>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</si>
  <si>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</si>
  <si>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</si>
  <si>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</si>
  <si>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</si>
  <si>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</si>
  <si>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</si>
  <si>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</si>
  <si>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</si>
  <si>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</si>
  <si>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</si>
  <si>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</si>
  <si>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</si>
  <si>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</si>
  <si>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</si>
  <si>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</si>
  <si>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</si>
  <si>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</si>
  <si>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</si>
  <si>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</si>
  <si>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</si>
  <si>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</si>
  <si>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</si>
  <si>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</si>
  <si>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</si>
  <si>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</si>
  <si>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</si>
  <si>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</si>
  <si>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</si>
  <si>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</si>
  <si>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</si>
  <si>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</si>
  <si>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</si>
  <si>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</si>
  <si>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</si>
  <si>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</si>
  <si>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</si>
  <si>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</si>
  <si>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</si>
  <si>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</si>
  <si>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</si>
  <si>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</si>
  <si>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</si>
  <si>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</si>
  <si>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</si>
  <si>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</si>
  <si>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</si>
  <si>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</si>
  <si>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</si>
  <si>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</si>
  <si>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</si>
  <si>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</si>
  <si>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</si>
  <si>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</si>
  <si>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</si>
  <si>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</si>
  <si>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</si>
  <si>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</si>
  <si>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</si>
  <si>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</si>
  <si>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</si>
  <si>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</si>
  <si>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</si>
  <si>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</si>
  <si>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</si>
  <si>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</si>
  <si>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</si>
  <si>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</si>
  <si>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</si>
  <si>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</si>
  <si>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</si>
  <si>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</si>
  <si>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</si>
  <si>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</si>
  <si>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</si>
  <si>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</si>
  <si>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</si>
  <si>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</si>
  <si>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</si>
  <si>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</si>
  <si>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</si>
  <si>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</si>
  <si>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</si>
  <si>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</si>
  <si>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</si>
  <si>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</si>
  <si>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</si>
  <si>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</si>
  <si>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</si>
  <si>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</si>
  <si>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</si>
  <si>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</si>
  <si>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</si>
  <si>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</si>
  <si>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</si>
  <si>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</si>
  <si>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</si>
  <si>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</si>
  <si>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</si>
  <si>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</si>
  <si>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</si>
  <si>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</si>
  <si>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</si>
  <si>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</si>
  <si>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</si>
  <si>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</si>
  <si>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</si>
  <si>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</si>
  <si>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</si>
  <si>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</si>
  <si>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</si>
  <si>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</si>
  <si>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</si>
  <si>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</si>
  <si>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</si>
  <si>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</si>
  <si>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</si>
  <si>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</si>
  <si>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</si>
  <si>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</si>
  <si>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</si>
  <si>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</si>
  <si>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</si>
  <si>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</si>
  <si>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</si>
  <si>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</si>
  <si>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</si>
  <si>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</si>
  <si>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</si>
  <si>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</si>
  <si>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</si>
  <si>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</si>
  <si>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</si>
  <si>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</si>
  <si>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</si>
  <si>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</si>
  <si>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</si>
  <si>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</si>
  <si>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</si>
  <si>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</si>
  <si>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</si>
  <si>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</si>
  <si>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</si>
  <si>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</si>
  <si>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</si>
  <si>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</si>
  <si>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</si>
  <si>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</si>
  <si>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</si>
  <si>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</si>
  <si>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</si>
  <si>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</si>
  <si>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</si>
  <si>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</si>
  <si>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</si>
  <si>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</si>
  <si>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</si>
  <si>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</si>
  <si>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</si>
  <si>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</si>
  <si>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</si>
  <si>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</si>
  <si>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</si>
  <si>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</si>
  <si>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</si>
  <si>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</si>
  <si>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</si>
  <si>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</si>
  <si>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</si>
  <si>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</si>
  <si>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</si>
  <si>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</si>
  <si>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</si>
  <si>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</si>
  <si>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</si>
  <si>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</si>
  <si>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</si>
  <si>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</si>
  <si>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</si>
  <si>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</si>
  <si>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</si>
  <si>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</si>
  <si>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</si>
  <si>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</si>
  <si>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</si>
  <si>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</si>
  <si>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</si>
  <si>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</si>
  <si>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</si>
  <si>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</si>
  <si>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</si>
  <si>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</si>
  <si>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</si>
  <si>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</si>
  <si>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</si>
  <si>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</si>
  <si>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</si>
  <si>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</si>
  <si>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</si>
  <si>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</si>
  <si>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</si>
  <si>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</si>
  <si>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</si>
  <si>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</si>
  <si>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</si>
  <si>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</si>
  <si>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</si>
  <si>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</si>
  <si>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</si>
  <si>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</si>
  <si>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</si>
  <si>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</si>
  <si>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</si>
  <si>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</si>
  <si>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</si>
  <si>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</si>
  <si>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</si>
  <si>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</si>
  <si>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</si>
  <si>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</si>
  <si>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</si>
  <si>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</si>
  <si>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</si>
  <si>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</si>
  <si>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</si>
  <si>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</si>
  <si>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</si>
  <si>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</si>
  <si>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</si>
  <si>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</si>
  <si>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</si>
  <si>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</si>
  <si>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</si>
  <si>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</si>
  <si>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</si>
  <si>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</si>
  <si>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</si>
  <si>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</si>
  <si>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</si>
  <si>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</si>
  <si>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</si>
  <si>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</si>
  <si>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</si>
  <si>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</si>
  <si>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</si>
  <si>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</si>
  <si>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</si>
  <si>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</si>
  <si>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</si>
  <si>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</si>
  <si>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</si>
  <si>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</si>
  <si>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</si>
  <si>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</si>
  <si>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</si>
  <si>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</si>
  <si>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</si>
  <si>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</si>
  <si>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</si>
  <si>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</si>
  <si>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</si>
  <si>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</si>
  <si>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</si>
  <si>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</si>
  <si>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</si>
  <si>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</si>
  <si>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</si>
  <si>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</si>
  <si>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</si>
  <si>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</si>
  <si>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</si>
  <si>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</si>
  <si>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</si>
  <si>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</si>
  <si>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</si>
  <si>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</si>
  <si>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</si>
  <si>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</si>
  <si>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</si>
  <si>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</si>
  <si>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</si>
  <si>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</si>
  <si>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</si>
  <si>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</si>
  <si>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</si>
  <si>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</si>
  <si>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</si>
  <si>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</si>
  <si>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</si>
  <si>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</si>
  <si>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</si>
  <si>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</si>
  <si>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</si>
  <si>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</si>
  <si>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</si>
  <si>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</si>
  <si>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</si>
  <si>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</si>
  <si>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</si>
  <si>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</si>
  <si>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</si>
  <si>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</si>
  <si>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</si>
  <si>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</si>
  <si>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</si>
  <si>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</si>
  <si>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</si>
  <si>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</si>
  <si>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</si>
  <si>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</si>
  <si>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</si>
  <si>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</si>
  <si>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</si>
  <si>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</si>
  <si>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</si>
  <si>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</si>
  <si>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</si>
  <si>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</si>
  <si>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</si>
  <si>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</si>
  <si>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</si>
  <si>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</si>
  <si>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</si>
  <si>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</si>
  <si>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</si>
  <si>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</si>
  <si>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</si>
  <si>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</si>
  <si>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</si>
  <si>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</si>
  <si>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</si>
  <si>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</si>
  <si>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</si>
  <si>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</si>
  <si>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</si>
  <si>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</si>
  <si>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</si>
  <si>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</si>
  <si>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</si>
  <si>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</si>
  <si>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</si>
  <si>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</si>
  <si>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</si>
  <si>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</si>
  <si>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</si>
  <si>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</si>
  <si>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</si>
  <si>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</si>
  <si>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</si>
  <si>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</si>
  <si>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</si>
  <si>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</si>
  <si>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</si>
  <si>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</si>
  <si>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</si>
  <si>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</si>
  <si>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</si>
  <si>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</si>
  <si>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</si>
  <si>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</si>
  <si>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</si>
  <si>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</si>
  <si>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</si>
  <si>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</si>
  <si>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</si>
  <si>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</si>
  <si>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</si>
  <si>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</si>
  <si>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</si>
  <si>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</si>
  <si>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</si>
  <si>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</si>
  <si>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</si>
  <si>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</si>
  <si>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</si>
  <si>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</si>
  <si>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</si>
  <si>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</si>
  <si>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</si>
  <si>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</si>
  <si>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</si>
  <si>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</si>
  <si>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</si>
  <si>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</si>
  <si>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</si>
  <si>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</si>
  <si>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</si>
  <si>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</si>
  <si>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</si>
  <si>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</si>
  <si>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</si>
  <si>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</si>
  <si>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</si>
  <si>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</si>
  <si>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</si>
  <si>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</si>
  <si>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</si>
  <si>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</si>
  <si>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</si>
  <si>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</si>
  <si>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</si>
  <si>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</si>
  <si>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</si>
  <si>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</si>
  <si>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</si>
  <si>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</si>
  <si>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</si>
  <si>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</si>
  <si>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</si>
  <si>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</si>
  <si>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</si>
  <si>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</si>
  <si>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</si>
  <si>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</si>
  <si>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</si>
  <si>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</si>
  <si>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</si>
  <si>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</si>
  <si>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</si>
  <si>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</si>
  <si>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</si>
  <si>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</si>
  <si>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</si>
  <si>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</si>
  <si>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</si>
  <si>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</si>
  <si>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</si>
  <si>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</si>
  <si>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</si>
  <si>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</si>
  <si>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</si>
  <si>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</si>
  <si>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</si>
  <si>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</si>
  <si>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</si>
  <si>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</si>
  <si>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</si>
  <si>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</si>
  <si>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</si>
  <si>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</si>
  <si>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</si>
  <si>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</si>
  <si>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</si>
  <si>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</si>
  <si>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</si>
  <si>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</si>
  <si>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</si>
  <si>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</si>
  <si>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</si>
  <si>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</si>
  <si>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</si>
  <si>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</si>
  <si>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</si>
  <si>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</si>
  <si>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</si>
  <si>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</si>
  <si>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</si>
  <si>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</si>
  <si>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</si>
  <si>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</si>
  <si>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</si>
  <si>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</si>
  <si>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</si>
  <si>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</si>
  <si>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</si>
  <si>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</si>
  <si>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</si>
  <si>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</si>
  <si>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</si>
  <si>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</si>
  <si>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</si>
  <si>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</si>
  <si>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</si>
  <si>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</si>
  <si>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</si>
  <si>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</si>
  <si>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</si>
  <si>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</si>
  <si>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</si>
  <si>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</si>
  <si>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</si>
  <si>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</si>
  <si>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</si>
  <si>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</si>
  <si>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</si>
  <si>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</si>
  <si>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</si>
  <si>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</si>
  <si>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</si>
  <si>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</si>
  <si>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</si>
  <si>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</si>
  <si>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</si>
  <si>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</si>
  <si>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</si>
  <si>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</si>
  <si>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</si>
  <si>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</si>
  <si>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</si>
  <si>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</si>
  <si>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</si>
  <si>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</si>
  <si>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</si>
  <si>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</si>
  <si>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</si>
  <si>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</si>
  <si>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</si>
  <si>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</si>
  <si>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</si>
  <si>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</si>
  <si>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</si>
  <si>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</si>
  <si>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</si>
  <si>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</si>
  <si>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</si>
  <si>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</si>
  <si>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</si>
  <si>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</si>
  <si>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</si>
  <si>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</si>
  <si>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</si>
  <si>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</si>
  <si>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</si>
  <si>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</si>
  <si>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</si>
  <si>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</si>
  <si>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</si>
  <si>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</si>
  <si>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</si>
  <si>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</si>
  <si>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</si>
  <si>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</si>
  <si>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</si>
  <si>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</si>
  <si>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</si>
  <si>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</si>
  <si>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</si>
  <si>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</si>
  <si>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</si>
  <si>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</si>
  <si>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</si>
  <si>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</si>
  <si>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</si>
  <si>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</si>
  <si>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</si>
  <si>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</si>
  <si>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</si>
  <si>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</si>
  <si>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</si>
  <si>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</si>
  <si>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</si>
  <si>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</si>
  <si>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</si>
  <si>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</si>
  <si>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</si>
  <si>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</si>
  <si>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</si>
  <si>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</si>
  <si>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</si>
  <si>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</si>
  <si>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</si>
  <si>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</si>
  <si>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</si>
  <si>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</si>
  <si>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</si>
  <si>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</si>
  <si>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</si>
  <si>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</si>
  <si>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</si>
  <si>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</si>
  <si>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</si>
  <si>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</si>
  <si>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</si>
  <si>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</si>
  <si>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</si>
  <si>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</si>
  <si>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</si>
  <si>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</si>
  <si>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</si>
  <si>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</si>
  <si>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</si>
  <si>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</si>
  <si>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</si>
  <si>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</si>
  <si>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</si>
  <si>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</si>
  <si>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</si>
  <si>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</si>
  <si>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</si>
  <si>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</si>
  <si>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</si>
  <si>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</si>
  <si>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</si>
  <si>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</si>
  <si>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</si>
  <si>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</si>
  <si>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</si>
  <si>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</si>
  <si>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</si>
  <si>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</si>
  <si>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</si>
  <si>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</si>
  <si>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</si>
  <si>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</si>
  <si>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</si>
  <si>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</si>
  <si>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</si>
  <si>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</si>
  <si>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</si>
  <si>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</si>
  <si>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</si>
  <si>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</si>
  <si>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</si>
  <si>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</si>
  <si>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</si>
  <si>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</si>
  <si>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</si>
  <si>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</si>
  <si>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</si>
  <si>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</si>
  <si>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</si>
  <si>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</si>
  <si>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</si>
  <si>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</si>
  <si>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</si>
  <si>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</si>
  <si>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</si>
  <si>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</si>
  <si>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</si>
  <si>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</si>
  <si>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</si>
  <si>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</si>
  <si>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</si>
  <si>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</si>
  <si>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</si>
  <si>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</si>
  <si>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</si>
  <si>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</si>
  <si>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</si>
  <si>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</si>
  <si>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</si>
  <si>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</si>
  <si>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</si>
  <si>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</si>
  <si>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</si>
  <si>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</si>
  <si>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</si>
  <si>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</si>
  <si>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</si>
  <si>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</si>
  <si>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</si>
  <si>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</si>
  <si>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</si>
  <si>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</si>
  <si>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</si>
  <si>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</si>
  <si>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</si>
  <si>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</si>
  <si>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</si>
  <si>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</si>
  <si>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</si>
  <si>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</si>
  <si>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</si>
  <si>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</si>
  <si>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</si>
  <si>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</si>
  <si>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</si>
  <si>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</si>
  <si>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</si>
  <si>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</si>
  <si>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</si>
  <si>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</si>
  <si>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</si>
  <si>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</si>
  <si>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</si>
  <si>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</si>
  <si>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</si>
  <si>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</si>
  <si>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</si>
  <si>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</si>
  <si>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</si>
  <si>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</si>
  <si>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</si>
  <si>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</si>
  <si>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</si>
  <si>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</si>
  <si>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</si>
  <si>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</si>
  <si>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</si>
  <si>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</si>
  <si>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</si>
  <si>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</si>
  <si>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</si>
  <si>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</si>
  <si>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</si>
  <si>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</si>
  <si>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</si>
  <si>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</si>
  <si>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</si>
  <si>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</si>
  <si>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</si>
  <si>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</si>
  <si>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</si>
  <si>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</si>
  <si>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</si>
  <si>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</si>
  <si>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</si>
  <si>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</si>
  <si>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</si>
  <si>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</si>
  <si>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</si>
  <si>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</si>
  <si>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</si>
  <si>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</si>
  <si>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</si>
  <si>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</si>
  <si>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</si>
  <si>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</si>
  <si>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</si>
  <si>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</si>
  <si>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</si>
  <si>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</si>
  <si>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</si>
  <si>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</si>
  <si>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</si>
  <si>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</si>
  <si>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</si>
  <si>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</si>
  <si>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</si>
  <si>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</si>
  <si>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</si>
  <si>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</si>
  <si>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</si>
  <si>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</si>
  <si>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</si>
  <si>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</si>
  <si>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</si>
  <si>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</si>
  <si>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</si>
  <si>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</si>
  <si>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</si>
  <si>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</si>
  <si>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</si>
  <si>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</si>
  <si>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</si>
  <si>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</si>
  <si>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</si>
  <si>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</si>
  <si>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</si>
  <si>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</si>
  <si>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</si>
  <si>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</si>
  <si>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</si>
  <si>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</si>
  <si>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</si>
  <si>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</si>
  <si>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</si>
  <si>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</si>
  <si>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</si>
  <si>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</si>
  <si>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</si>
  <si>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</si>
  <si>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</si>
  <si>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</si>
  <si>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</si>
  <si>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</si>
  <si>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</si>
  <si>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</si>
  <si>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</si>
  <si>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</si>
  <si>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</si>
  <si>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</si>
  <si>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</si>
  <si>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</si>
  <si>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</si>
  <si>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</si>
  <si>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</si>
  <si>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</si>
  <si>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</si>
  <si>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</si>
  <si>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</si>
  <si>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</si>
  <si>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</si>
  <si>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</si>
  <si>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</si>
  <si>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</si>
  <si>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</si>
  <si>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</si>
  <si>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</si>
  <si>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</si>
  <si>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</si>
  <si>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</si>
  <si>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</si>
  <si>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</si>
  <si>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</si>
  <si>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</si>
  <si>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</si>
  <si>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</si>
  <si>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</si>
  <si>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</si>
  <si>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</si>
  <si>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</si>
  <si>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</si>
  <si>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</si>
  <si>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</si>
  <si>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</si>
  <si>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</si>
  <si>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</si>
  <si>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</si>
  <si>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</si>
  <si>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</si>
  <si>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</si>
  <si>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</si>
  <si>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</si>
  <si>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</si>
  <si>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</si>
  <si>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</si>
  <si>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</si>
  <si>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</si>
  <si>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</si>
  <si>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</si>
  <si>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</si>
  <si>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</si>
  <si>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</si>
  <si>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</si>
  <si>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</si>
  <si>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</si>
  <si>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</si>
  <si>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</si>
  <si>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</si>
  <si>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</si>
  <si>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</si>
  <si>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</si>
  <si>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</si>
  <si>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</si>
  <si>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</si>
  <si>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</si>
  <si>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</si>
  <si>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</si>
  <si>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</si>
  <si>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</si>
  <si>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</si>
  <si>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</si>
  <si>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</si>
  <si>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</si>
  <si>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</si>
  <si>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</si>
  <si>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</si>
  <si>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</si>
  <si>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</si>
  <si>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</si>
  <si>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</si>
  <si>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</si>
  <si>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</si>
  <si>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</si>
  <si>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</si>
  <si>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</si>
  <si>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</si>
  <si>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</si>
  <si>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</si>
  <si>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</si>
  <si>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</si>
  <si>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</si>
  <si>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</si>
  <si>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</si>
  <si>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</si>
  <si>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</si>
  <si>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</si>
  <si>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</si>
  <si>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</si>
  <si>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</si>
  <si>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</si>
  <si>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</si>
  <si>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</si>
  <si>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</si>
  <si>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</si>
  <si>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</si>
  <si>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</si>
  <si>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</si>
  <si>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</si>
  <si>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</si>
  <si>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</si>
  <si>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</si>
  <si>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</si>
  <si>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</si>
  <si>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</si>
  <si>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</si>
  <si>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</si>
  <si>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</si>
  <si>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</si>
  <si>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</si>
  <si>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</si>
  <si>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</si>
  <si>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</si>
  <si>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</si>
  <si>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</si>
  <si>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</si>
  <si>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</si>
  <si>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</si>
  <si>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</si>
  <si>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</si>
  <si>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</si>
  <si>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</si>
  <si>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</si>
  <si>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</si>
  <si>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</si>
  <si>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</si>
  <si>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</si>
  <si>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</si>
  <si>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</si>
  <si>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</si>
  <si>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</si>
  <si>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</si>
  <si>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</si>
  <si>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</si>
  <si>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</si>
  <si>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</si>
  <si>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</si>
  <si>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</si>
  <si>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</si>
  <si>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</si>
  <si>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</si>
  <si>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</si>
  <si>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</si>
  <si>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</si>
  <si>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</si>
  <si>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</si>
  <si>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</si>
  <si>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</si>
  <si>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</si>
  <si>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</si>
  <si>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</si>
  <si>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</si>
  <si>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</si>
  <si>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</si>
  <si>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</si>
  <si>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</si>
  <si>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</si>
  <si>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</si>
  <si>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</si>
  <si>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</si>
  <si>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</si>
  <si>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</si>
  <si>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</si>
  <si>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</si>
  <si>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</si>
  <si>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</si>
  <si>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</si>
  <si>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</si>
  <si>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</si>
  <si>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</si>
  <si>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</si>
  <si>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</si>
  <si>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</si>
  <si>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</si>
  <si>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</si>
  <si>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</si>
  <si>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</si>
  <si>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</si>
  <si>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</si>
  <si>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</si>
  <si>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</si>
  <si>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</si>
  <si>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</si>
  <si>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</si>
  <si>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</si>
  <si>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</si>
  <si>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</si>
  <si>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</si>
  <si>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</si>
  <si>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</si>
  <si>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</si>
  <si>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</si>
  <si>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</si>
  <si>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</si>
  <si>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</si>
  <si>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</si>
  <si>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</si>
  <si>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</si>
  <si>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</si>
  <si>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</si>
  <si>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</si>
  <si>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</si>
  <si>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</si>
  <si>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</si>
  <si>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</si>
  <si>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</si>
  <si>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</si>
  <si>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</si>
  <si>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</si>
  <si>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</si>
  <si>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</si>
  <si>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</si>
  <si>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</si>
  <si>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</si>
  <si>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</si>
  <si>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</si>
  <si>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</si>
  <si>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</si>
  <si>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</si>
  <si>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</si>
  <si>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</si>
  <si>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</si>
  <si>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</si>
  <si>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</si>
  <si>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</si>
  <si>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</si>
  <si>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</si>
  <si>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</si>
  <si>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</si>
  <si>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</si>
  <si>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</si>
  <si>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</si>
  <si>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</si>
  <si>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</si>
  <si>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</si>
  <si>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</si>
  <si>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</si>
  <si>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</si>
  <si>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</si>
  <si>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</si>
  <si>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</si>
  <si>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</si>
  <si>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</si>
  <si>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</si>
  <si>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</si>
  <si>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</si>
  <si>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</si>
  <si>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</si>
  <si>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</si>
  <si>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</si>
  <si>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</si>
  <si>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</si>
  <si>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</si>
  <si>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</si>
  <si>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</si>
  <si>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</si>
  <si>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</si>
  <si>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</si>
  <si>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</si>
  <si>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</si>
  <si>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</si>
  <si>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</si>
  <si>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</si>
  <si>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</si>
  <si>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</si>
  <si>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</si>
  <si>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</si>
  <si>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</si>
  <si>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</si>
  <si>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</si>
  <si>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</si>
  <si>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</si>
  <si>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</si>
  <si>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</si>
  <si>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</si>
  <si>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</si>
  <si>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</si>
  <si>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</si>
  <si>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</si>
  <si>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</si>
  <si>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</si>
  <si>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</si>
  <si>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</si>
  <si>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</si>
  <si>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</si>
  <si>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</si>
  <si>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</si>
  <si>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</si>
  <si>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</si>
  <si>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</si>
  <si>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</si>
  <si>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</si>
  <si>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</si>
  <si>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</si>
  <si>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</si>
  <si>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</si>
  <si>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</si>
  <si>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</si>
  <si>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</si>
  <si>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</si>
  <si>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</si>
  <si>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</si>
  <si>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</si>
  <si>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</si>
  <si>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</si>
  <si>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</si>
  <si>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</si>
  <si>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</si>
  <si>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</si>
  <si>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</si>
  <si>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</si>
  <si>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</si>
  <si>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</si>
  <si>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</si>
  <si>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</si>
  <si>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</si>
  <si>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</si>
  <si>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</si>
  <si>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</si>
  <si>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</si>
  <si>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</si>
  <si>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</si>
  <si>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</si>
  <si>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</si>
  <si>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</si>
  <si>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</si>
  <si>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</si>
  <si>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</si>
  <si>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</si>
  <si>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</si>
  <si>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</si>
  <si>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</si>
  <si>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</si>
  <si>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</si>
  <si>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</si>
  <si>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</si>
  <si>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</si>
  <si>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</si>
  <si>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</si>
  <si>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</si>
  <si>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</si>
  <si>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</si>
  <si>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</si>
  <si>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</si>
  <si>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</si>
  <si>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</si>
  <si>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</si>
  <si>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</si>
  <si>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</si>
  <si>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</si>
  <si>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</si>
  <si>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</si>
  <si>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</si>
  <si>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</si>
  <si>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</si>
  <si>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</si>
  <si>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</si>
  <si>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</si>
  <si>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</si>
  <si>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</si>
  <si>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</si>
  <si>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</si>
  <si>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</si>
  <si>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</si>
  <si>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</si>
  <si>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</si>
  <si>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</si>
  <si>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</si>
  <si>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</si>
  <si>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</si>
  <si>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</si>
  <si>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</si>
  <si>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</si>
  <si>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</si>
  <si>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</si>
  <si>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</si>
  <si>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</si>
  <si>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</si>
  <si>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</si>
  <si>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</si>
  <si>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</si>
  <si>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</si>
  <si>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</si>
  <si>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</si>
  <si>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</si>
  <si>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</si>
  <si>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</si>
  <si>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</si>
  <si>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</si>
  <si>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</si>
  <si>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</si>
  <si>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</si>
  <si>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</si>
  <si>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</si>
  <si>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</si>
  <si>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</si>
  <si>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</si>
  <si>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</si>
  <si>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</si>
  <si>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</si>
  <si>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</si>
  <si>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</si>
  <si>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</si>
  <si>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</si>
  <si>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</si>
  <si>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</si>
  <si>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</si>
  <si>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</si>
  <si>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</si>
  <si>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</si>
  <si>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</si>
  <si>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</si>
  <si>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</si>
  <si>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</si>
  <si>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</si>
  <si>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</si>
  <si>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</si>
  <si>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</si>
  <si>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</si>
  <si>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</si>
  <si>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</si>
  <si>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</si>
  <si>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</si>
  <si>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</si>
  <si>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</si>
  <si>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</si>
  <si>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</si>
  <si>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</si>
  <si>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</si>
  <si>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</si>
  <si>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</si>
  <si>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</si>
  <si>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</si>
  <si>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</si>
  <si>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</si>
  <si>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</si>
  <si>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</si>
  <si>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</si>
  <si>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</si>
  <si>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</si>
  <si>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</si>
  <si>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</si>
  <si>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</si>
  <si>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</si>
  <si>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</si>
  <si>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</si>
  <si>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</si>
  <si>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</si>
  <si>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</si>
  <si>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</si>
  <si>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</si>
  <si>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</si>
  <si>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</si>
  <si>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</si>
  <si>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</si>
  <si>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</si>
  <si>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</si>
  <si>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</si>
  <si>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</si>
  <si>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</si>
  <si>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</si>
  <si>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</si>
  <si>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</si>
  <si>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</si>
  <si>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</si>
  <si>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</si>
  <si>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</si>
  <si>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</si>
  <si>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</si>
  <si>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</si>
  <si>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</si>
  <si>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</si>
  <si>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</si>
  <si>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</si>
  <si>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</si>
  <si>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</si>
  <si>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</si>
  <si>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</si>
  <si>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</si>
  <si>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</si>
  <si>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</si>
  <si>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</si>
  <si>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</si>
  <si>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</si>
  <si>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</si>
  <si>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</si>
  <si>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</si>
  <si>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</si>
  <si>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</si>
  <si>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</si>
  <si>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</si>
  <si>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</si>
  <si>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</si>
  <si>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</si>
  <si>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</si>
  <si>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</si>
  <si>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</si>
  <si>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</si>
  <si>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</si>
  <si>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</si>
  <si>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</si>
  <si>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</si>
  <si>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</si>
  <si>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</si>
  <si>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</si>
  <si>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</si>
  <si>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</si>
  <si>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</si>
  <si>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</si>
  <si>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</si>
  <si>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</si>
  <si>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</si>
  <si>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</si>
  <si>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</si>
  <si>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</si>
  <si>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</si>
  <si>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</si>
  <si>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</si>
  <si>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</si>
  <si>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</si>
  <si>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</si>
  <si>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</si>
  <si>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</si>
  <si>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</si>
  <si>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</si>
  <si>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</si>
  <si>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</si>
  <si>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</si>
  <si>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</si>
  <si>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</si>
  <si>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</si>
  <si>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</si>
  <si>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</si>
  <si>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</si>
  <si>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</si>
  <si>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</si>
  <si>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</si>
  <si>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</si>
  <si>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</si>
  <si>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</si>
  <si>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</si>
  <si>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</si>
  <si>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</si>
  <si>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</si>
  <si>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</si>
  <si>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</si>
  <si>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</si>
  <si>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</si>
  <si>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</si>
  <si>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</si>
  <si>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</si>
  <si>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</si>
  <si>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</si>
  <si>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</si>
  <si>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</si>
  <si>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</si>
  <si>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</si>
  <si>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</si>
  <si>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</si>
  <si>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</si>
  <si>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</si>
  <si>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</si>
  <si>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</si>
  <si>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</si>
  <si>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</si>
  <si>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</si>
  <si>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</si>
  <si>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</si>
  <si>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</si>
  <si>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</si>
  <si>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</si>
  <si>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</si>
  <si>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</si>
  <si>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</si>
  <si>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</si>
  <si>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</si>
  <si>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</si>
  <si>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</si>
  <si>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</si>
  <si>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</si>
  <si>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</si>
  <si>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</si>
  <si>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</si>
  <si>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</si>
  <si>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</si>
  <si>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</si>
  <si>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</si>
  <si>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</si>
  <si>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</si>
  <si>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</si>
  <si>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</si>
  <si>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</si>
  <si>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</si>
  <si>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</si>
  <si>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</si>
  <si>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</si>
  <si>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</si>
  <si>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</si>
  <si>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</si>
  <si>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</si>
  <si>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</si>
  <si>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</si>
  <si>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</si>
  <si>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</si>
  <si>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</si>
  <si>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</si>
  <si>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</si>
  <si>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</si>
  <si>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</si>
  <si>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</si>
  <si>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</si>
  <si>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</si>
  <si>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</si>
  <si>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</si>
  <si>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</si>
  <si>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</si>
  <si>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</si>
  <si>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</si>
  <si>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</si>
  <si>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</si>
  <si>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</si>
  <si>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</si>
  <si>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</si>
  <si>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</si>
  <si>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</si>
  <si>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</si>
  <si>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</si>
  <si>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</si>
  <si>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</si>
  <si>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</si>
  <si>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</si>
  <si>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</si>
  <si>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</si>
  <si>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</si>
  <si>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</si>
  <si>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</si>
  <si>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</si>
  <si>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</si>
  <si>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</si>
  <si>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</si>
  <si>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</si>
  <si>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</si>
  <si>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</si>
  <si>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</si>
  <si>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</si>
  <si>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</si>
  <si>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</si>
  <si>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</si>
  <si>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</si>
  <si>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</si>
  <si>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</si>
  <si>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</si>
  <si>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</si>
  <si>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</si>
  <si>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</si>
  <si>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</si>
  <si>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</si>
  <si>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</si>
  <si>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</si>
  <si>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</si>
  <si>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</si>
  <si>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</si>
  <si>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</si>
  <si>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</si>
  <si>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</si>
  <si>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</si>
  <si>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</si>
  <si>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</si>
  <si>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</si>
  <si>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</si>
  <si>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</si>
  <si>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</si>
  <si>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</si>
  <si>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</si>
  <si>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</si>
  <si>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</si>
  <si>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</si>
  <si>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</si>
  <si>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</si>
  <si>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</si>
  <si>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</si>
  <si>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</si>
  <si>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</si>
  <si>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</si>
  <si>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</si>
  <si>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</si>
  <si>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</si>
  <si>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</si>
  <si>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</si>
  <si>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</si>
  <si>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</si>
  <si>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</si>
  <si>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</si>
  <si>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</si>
  <si>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</si>
  <si>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</si>
  <si>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</si>
  <si>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</si>
  <si>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</si>
  <si>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</si>
  <si>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</si>
  <si>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</si>
  <si>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</si>
  <si>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</si>
  <si>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</si>
  <si>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</si>
  <si>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</si>
  <si>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</si>
  <si>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</si>
  <si>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</si>
  <si>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</si>
  <si>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</si>
  <si>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</si>
  <si>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</si>
  <si>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</si>
  <si>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</si>
  <si>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</si>
  <si>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</si>
  <si>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</si>
  <si>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</si>
  <si>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</si>
  <si>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</si>
  <si>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</si>
  <si>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</si>
  <si>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</si>
  <si>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</si>
  <si>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</si>
  <si>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</si>
  <si>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</si>
  <si>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</si>
  <si>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</si>
  <si>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</si>
  <si>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</si>
  <si>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</si>
  <si>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</si>
  <si>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</si>
  <si>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</si>
  <si>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</si>
  <si>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</si>
  <si>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</si>
  <si>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</si>
  <si>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</si>
  <si>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</si>
  <si>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</si>
  <si>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</si>
  <si>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</si>
  <si>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</si>
  <si>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</si>
  <si>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</si>
  <si>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</si>
  <si>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</si>
  <si>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</si>
  <si>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</si>
  <si>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</si>
  <si>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</si>
  <si>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</si>
  <si>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</si>
  <si>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</si>
  <si>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</si>
  <si>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</si>
  <si>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</si>
  <si>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</si>
  <si>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</si>
  <si>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</si>
  <si>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</si>
  <si>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</si>
  <si>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</si>
  <si>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</si>
  <si>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</si>
  <si>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</si>
  <si>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</si>
  <si>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</si>
  <si>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</si>
  <si>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</si>
  <si>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</si>
  <si>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</si>
  <si>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</si>
  <si>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</si>
  <si>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</si>
  <si>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</si>
  <si>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</si>
  <si>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</si>
  <si>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</si>
  <si>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</si>
  <si>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</si>
  <si>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</si>
  <si>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</si>
  <si>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</si>
  <si>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</si>
  <si>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</si>
  <si>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</si>
  <si>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</si>
  <si>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</si>
  <si>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</si>
  <si>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</si>
  <si>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</si>
  <si>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</si>
  <si>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</si>
  <si>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</si>
  <si>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</si>
  <si>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</si>
  <si>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</si>
  <si>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</si>
  <si>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</si>
  <si>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</si>
  <si>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</si>
  <si>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</si>
  <si>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</si>
  <si>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</si>
  <si>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</si>
  <si>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</si>
  <si>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</si>
  <si>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</si>
  <si>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</si>
  <si>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</si>
  <si>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</si>
  <si>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</si>
  <si>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</si>
  <si>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</si>
  <si>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</si>
  <si>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</si>
  <si>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</si>
  <si>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</si>
  <si>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</si>
  <si>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</si>
  <si>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</si>
  <si>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</si>
  <si>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</si>
  <si>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</si>
  <si>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</si>
  <si>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</si>
  <si>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</si>
  <si>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</si>
  <si>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</si>
  <si>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</si>
  <si>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</si>
  <si>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</si>
  <si>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</si>
  <si>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</si>
  <si>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</si>
  <si>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</si>
  <si>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</si>
  <si>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</si>
  <si>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</si>
  <si>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</si>
  <si>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</si>
  <si>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</si>
  <si>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</si>
  <si>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</si>
  <si>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</si>
  <si>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</si>
  <si>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</si>
  <si>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</si>
  <si>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</si>
  <si>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</si>
  <si>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</si>
  <si>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</si>
  <si>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</si>
  <si>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</si>
  <si>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</si>
  <si>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</si>
  <si>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</si>
  <si>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</si>
  <si>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</si>
  <si>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</si>
  <si>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</si>
  <si>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</si>
  <si>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</si>
  <si>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</si>
  <si>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</si>
  <si>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</si>
  <si>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</si>
  <si>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</si>
  <si>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</si>
  <si>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</si>
  <si>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</si>
  <si>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</si>
  <si>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</si>
  <si>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</si>
  <si>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</si>
  <si>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</si>
  <si>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</si>
  <si>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</si>
  <si>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</si>
  <si>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</si>
  <si>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</si>
  <si>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</si>
  <si>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</si>
  <si>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</si>
  <si>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</si>
  <si>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</si>
  <si>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</si>
  <si>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</si>
  <si>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</si>
  <si>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</si>
  <si>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</si>
  <si>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</si>
  <si>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</si>
  <si>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</si>
  <si>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</si>
  <si>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</si>
  <si>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</si>
  <si>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</si>
  <si>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</si>
  <si>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</si>
  <si>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</si>
  <si>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</si>
  <si>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</si>
  <si>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</si>
  <si>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</si>
  <si>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</si>
  <si>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</si>
  <si>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</si>
  <si>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</si>
  <si>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</si>
  <si>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</si>
  <si>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</si>
  <si>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</si>
  <si>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</si>
  <si>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</si>
  <si>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</si>
  <si>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</si>
  <si>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</si>
  <si>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</si>
  <si>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</si>
  <si>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</si>
  <si>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</si>
  <si>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</si>
  <si>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</si>
  <si>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</si>
  <si>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</si>
  <si>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</si>
  <si>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</si>
  <si>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</si>
  <si>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</si>
  <si>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</si>
  <si>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</si>
  <si>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</si>
  <si>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</si>
  <si>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</si>
  <si>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</si>
  <si>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</si>
  <si>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</si>
  <si>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</si>
  <si>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</si>
  <si>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</si>
  <si>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</si>
  <si>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</si>
  <si>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</si>
  <si>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</si>
  <si>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</si>
  <si>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</si>
  <si>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</si>
  <si>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</si>
  <si>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</si>
  <si>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</si>
  <si>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</si>
  <si>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</si>
  <si>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</si>
  <si>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</si>
  <si>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</si>
  <si>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</si>
  <si>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</si>
  <si>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</si>
  <si>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</si>
  <si>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</si>
  <si>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</si>
  <si>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</si>
  <si>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</si>
  <si>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</si>
  <si>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</si>
  <si>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</si>
  <si>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</si>
  <si>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</si>
  <si>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</si>
  <si>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</si>
  <si>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</si>
  <si>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</si>
  <si>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</si>
  <si>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</si>
  <si>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</si>
  <si>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</si>
  <si>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</si>
  <si>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</si>
  <si>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</si>
  <si>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</si>
  <si>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</si>
  <si>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</si>
  <si>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</si>
  <si>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</si>
  <si>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</si>
  <si>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</si>
  <si>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</si>
  <si>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</si>
  <si>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</si>
  <si>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</si>
  <si>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</si>
  <si>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</si>
  <si>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</si>
  <si>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</si>
  <si>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</si>
  <si>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</si>
  <si>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</si>
  <si>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</si>
  <si>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</si>
  <si>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</si>
  <si>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</si>
  <si>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</si>
  <si>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</si>
  <si>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</si>
  <si>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</si>
  <si>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</si>
  <si>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</si>
  <si>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</si>
  <si>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</si>
  <si>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</si>
  <si>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</si>
  <si>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</si>
  <si>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</si>
  <si>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</si>
  <si>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</si>
  <si>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</si>
  <si>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</si>
  <si>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</si>
  <si>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</si>
  <si>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</si>
  <si>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</si>
  <si>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</si>
  <si>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</si>
  <si>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</si>
  <si>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</si>
  <si>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</si>
  <si>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</si>
  <si>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</si>
  <si>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</si>
  <si>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</si>
  <si>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</si>
  <si>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</si>
  <si>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</si>
  <si>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</si>
  <si>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</si>
  <si>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</si>
  <si>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</si>
  <si>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</si>
  <si>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</si>
  <si>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</si>
  <si>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</si>
  <si>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</si>
  <si>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</si>
  <si>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</si>
  <si>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</si>
  <si>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</si>
  <si>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</si>
  <si>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</si>
  <si>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</si>
  <si>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</si>
  <si>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</si>
  <si>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</si>
  <si>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</si>
  <si>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</si>
  <si>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</si>
  <si>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</si>
  <si>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</si>
  <si>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</si>
  <si>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</si>
  <si>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</si>
  <si>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</si>
  <si>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</si>
  <si>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</si>
  <si>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</si>
  <si>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</si>
  <si>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</si>
  <si>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</si>
  <si>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</si>
  <si>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</si>
  <si>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</si>
  <si>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</si>
  <si>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</si>
  <si>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</si>
  <si>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</si>
  <si>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</si>
  <si>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</si>
  <si>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</si>
  <si>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</si>
  <si>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</si>
  <si>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</si>
  <si>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</si>
  <si>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</si>
  <si>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</si>
  <si>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</si>
  <si>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</si>
  <si>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</si>
  <si>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</si>
  <si>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</si>
  <si>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</si>
  <si>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</si>
  <si>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</si>
  <si>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</si>
  <si>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</si>
  <si>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</si>
  <si>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</si>
  <si>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</si>
  <si>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</si>
  <si>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</si>
  <si>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</si>
  <si>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</si>
  <si>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</si>
  <si>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</si>
  <si>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</si>
  <si>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</si>
  <si>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</si>
  <si>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</si>
  <si>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</si>
  <si>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</si>
  <si>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</si>
  <si>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</si>
  <si>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</si>
  <si>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</si>
  <si>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</si>
  <si>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</si>
  <si>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</si>
  <si>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</si>
  <si>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</si>
  <si>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</si>
  <si>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</si>
  <si>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</si>
  <si>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</si>
  <si>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</si>
  <si>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</si>
  <si>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</si>
  <si>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</si>
  <si>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</si>
  <si>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</si>
  <si>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</si>
  <si>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</si>
  <si>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</si>
  <si>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</si>
  <si>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</si>
  <si>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</si>
  <si>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</si>
  <si>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</si>
  <si>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</si>
  <si>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</si>
  <si>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</si>
  <si>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</si>
  <si>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</si>
  <si>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</si>
  <si>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</si>
  <si>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</si>
  <si>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</si>
  <si>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</si>
  <si>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</si>
  <si>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</si>
  <si>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</si>
  <si>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</si>
  <si>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</si>
  <si>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</si>
  <si>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</si>
  <si>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</si>
  <si>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</si>
  <si>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</si>
  <si>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</si>
  <si>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</si>
  <si>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</si>
  <si>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</si>
  <si>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</si>
  <si>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</si>
  <si>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</si>
  <si>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</si>
  <si>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</si>
  <si>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</si>
  <si>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</si>
  <si>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</si>
  <si>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</si>
  <si>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</si>
  <si>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</si>
  <si>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</si>
  <si>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</si>
  <si>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</si>
  <si>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</si>
  <si>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</si>
  <si>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</si>
  <si>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</si>
  <si>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</si>
  <si>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</si>
  <si>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</si>
  <si>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</si>
  <si>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</si>
  <si>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</si>
  <si>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</si>
  <si>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</si>
  <si>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</si>
  <si>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</si>
  <si>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</si>
  <si>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</si>
  <si>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</si>
  <si>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</si>
  <si>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</si>
  <si>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</si>
  <si>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</si>
  <si>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</si>
  <si>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</si>
  <si>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</si>
  <si>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</si>
  <si>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</si>
  <si>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</si>
  <si>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</si>
  <si>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</si>
  <si>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</si>
  <si>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</si>
  <si>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</si>
  <si>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</si>
  <si>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</si>
  <si>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</si>
  <si>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</si>
  <si>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</si>
  <si>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</si>
  <si>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</si>
  <si>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</si>
  <si>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</si>
  <si>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</si>
  <si>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</si>
  <si>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</si>
  <si>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</si>
  <si>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</si>
  <si>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</si>
  <si>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</si>
  <si>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</si>
  <si>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</si>
  <si>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</si>
  <si>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</si>
  <si>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</si>
  <si>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</si>
  <si>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</si>
  <si>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</si>
  <si>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</si>
  <si>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</si>
  <si>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</si>
  <si>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</si>
  <si>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</si>
  <si>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</si>
  <si>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</si>
  <si>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</si>
  <si>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</si>
  <si>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</si>
  <si>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</si>
  <si>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</si>
  <si>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</si>
  <si>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</si>
  <si>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</si>
  <si>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</si>
  <si>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</si>
  <si>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</si>
  <si>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</si>
  <si>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</si>
  <si>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</si>
  <si>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</si>
  <si>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</si>
  <si>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</si>
  <si>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</si>
  <si>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</si>
  <si>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</si>
  <si>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</si>
  <si>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</si>
  <si>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</si>
  <si>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</si>
  <si>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</si>
  <si>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</si>
  <si>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</si>
  <si>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</si>
  <si>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</si>
  <si>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</si>
  <si>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</si>
  <si>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</si>
  <si>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</si>
  <si>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</si>
  <si>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</si>
  <si>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</si>
  <si>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</si>
  <si>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</si>
  <si>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</si>
  <si>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</si>
  <si>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</si>
  <si>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</si>
  <si>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</si>
  <si>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</si>
  <si>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</si>
  <si>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</si>
  <si>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</si>
  <si>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</si>
  <si>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</si>
  <si>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</si>
  <si>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</si>
  <si>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</si>
  <si>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</si>
  <si>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</si>
  <si>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</si>
  <si>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</si>
  <si>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</si>
  <si>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</si>
  <si>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</si>
  <si>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</si>
  <si>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</si>
  <si>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</si>
  <si>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</si>
  <si>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</si>
  <si>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</si>
  <si>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</si>
  <si>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</si>
  <si>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</si>
  <si>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</si>
  <si>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</si>
  <si>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</si>
  <si>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</si>
  <si>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</si>
  <si>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</si>
  <si>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</si>
  <si>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</si>
  <si>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</si>
  <si>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</si>
  <si>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</si>
  <si>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</si>
  <si>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</si>
  <si>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</si>
  <si>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</si>
  <si>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</si>
  <si>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</si>
  <si>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</si>
  <si>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</si>
  <si>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</si>
  <si>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</si>
  <si>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</si>
  <si>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</si>
  <si>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</si>
  <si>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</si>
  <si>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</si>
  <si>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</si>
  <si>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</si>
  <si>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</si>
  <si>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</si>
  <si>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</si>
  <si>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</si>
  <si>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</si>
  <si>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</si>
  <si>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</si>
  <si>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</si>
  <si>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</si>
  <si>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</si>
  <si>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</si>
  <si>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</si>
  <si>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</si>
  <si>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</si>
  <si>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</si>
  <si>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</si>
  <si>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</si>
  <si>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</si>
  <si>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</si>
  <si>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</si>
  <si>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</si>
  <si>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</si>
  <si>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</si>
  <si>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</si>
  <si>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</si>
  <si>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</si>
  <si>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</si>
  <si>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</si>
  <si>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</si>
  <si>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</si>
  <si>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</si>
  <si>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</si>
  <si>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</si>
  <si>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</si>
  <si>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</si>
  <si>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</si>
  <si>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</si>
  <si>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</si>
  <si>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</si>
  <si>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</si>
  <si>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</si>
  <si>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</si>
  <si>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</si>
  <si>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</si>
  <si>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</si>
  <si>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</si>
  <si>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</si>
  <si>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</si>
  <si>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</si>
  <si>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</si>
  <si>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</si>
  <si>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</si>
  <si>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</si>
  <si>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</si>
  <si>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</si>
  <si>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</si>
  <si>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</si>
  <si>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</si>
  <si>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</si>
  <si>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</si>
  <si>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</si>
  <si>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</si>
  <si>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</si>
  <si>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</si>
  <si>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</si>
  <si>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</si>
  <si>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</si>
  <si>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</si>
  <si>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</si>
  <si>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</si>
  <si>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</si>
  <si>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</si>
  <si>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</si>
  <si>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</si>
  <si>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</si>
  <si>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</si>
  <si>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</si>
  <si>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</si>
  <si>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</si>
  <si>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</si>
  <si>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</si>
  <si>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</si>
  <si>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</si>
  <si>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</si>
  <si>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</si>
  <si>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</si>
  <si>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</si>
  <si>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</si>
  <si>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</si>
  <si>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</si>
  <si>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</si>
  <si>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</si>
  <si>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</si>
  <si>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</si>
  <si>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</si>
  <si>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</si>
  <si>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</si>
  <si>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</si>
  <si>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</si>
  <si>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</si>
  <si>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</si>
  <si>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</si>
  <si>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</si>
  <si>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</si>
  <si>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</si>
  <si>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</si>
  <si>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</si>
  <si>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</si>
  <si>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</si>
  <si>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</si>
  <si>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</si>
  <si>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</si>
  <si>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</si>
  <si>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</si>
  <si>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</si>
  <si>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</si>
  <si>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</si>
  <si>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</si>
  <si>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</si>
  <si>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</si>
  <si>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</si>
  <si>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</si>
  <si>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</si>
  <si>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</si>
  <si>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</si>
  <si>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</si>
  <si>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</si>
  <si>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</si>
  <si>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</si>
  <si>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</si>
  <si>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</si>
  <si>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</si>
  <si>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</si>
  <si>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</si>
  <si>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</si>
  <si>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</si>
  <si>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</si>
  <si>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</si>
  <si>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</si>
  <si>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</si>
  <si>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</si>
  <si>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</si>
  <si>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</si>
  <si>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</si>
  <si>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</si>
  <si>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</si>
  <si>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</si>
  <si>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</si>
  <si>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</si>
  <si>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</si>
  <si>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</si>
  <si>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</si>
  <si>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</si>
  <si>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</si>
  <si>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</si>
  <si>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</si>
  <si>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</si>
  <si>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</si>
  <si>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</si>
  <si>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</si>
  <si>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</si>
  <si>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</si>
  <si>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</si>
  <si>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</si>
  <si>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</si>
  <si>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</si>
  <si>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</si>
  <si>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</si>
  <si>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</si>
  <si>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</si>
  <si>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</si>
  <si>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</si>
  <si>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</si>
  <si>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</si>
  <si>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</si>
  <si>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</si>
  <si>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</si>
  <si>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</si>
  <si>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</si>
  <si>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</si>
  <si>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</si>
  <si>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</si>
  <si>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</si>
  <si>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</si>
  <si>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</si>
  <si>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</si>
  <si>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</si>
  <si>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</si>
  <si>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</si>
  <si>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</si>
  <si>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</si>
  <si>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</si>
  <si>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</si>
  <si>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</si>
  <si>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</si>
  <si>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</si>
  <si>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</si>
  <si>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</si>
  <si>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</si>
  <si>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</si>
  <si>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</si>
  <si>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</si>
  <si>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</si>
  <si>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</si>
  <si>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</si>
  <si>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</si>
  <si>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</si>
  <si>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</si>
  <si>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</si>
  <si>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</si>
  <si>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</si>
  <si>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</si>
  <si>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</si>
  <si>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</si>
  <si>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</si>
  <si>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</si>
  <si>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</si>
  <si>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</si>
  <si>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</si>
  <si>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</si>
  <si>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</si>
  <si>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</si>
  <si>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</si>
  <si>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</si>
  <si>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</si>
  <si>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</si>
  <si>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</si>
  <si>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</si>
  <si>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</si>
  <si>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</si>
  <si>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</si>
  <si>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</si>
  <si>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</si>
  <si>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</si>
  <si>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</si>
  <si>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</si>
  <si>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</si>
  <si>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</si>
  <si>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</si>
  <si>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</si>
  <si>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</si>
  <si>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</si>
  <si>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</si>
  <si>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</si>
  <si>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</si>
  <si>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</si>
  <si>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</si>
  <si>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</si>
  <si>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</si>
  <si>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</si>
  <si>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</si>
  <si>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</si>
  <si>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</si>
  <si>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</si>
  <si>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</si>
  <si>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</si>
  <si>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</si>
  <si>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</si>
  <si>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</si>
  <si>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</si>
  <si>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</si>
  <si>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</si>
  <si>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</si>
  <si>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</si>
  <si>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</si>
  <si>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</si>
  <si>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</si>
  <si>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</si>
  <si>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</si>
  <si>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</si>
  <si>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</si>
  <si>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</si>
  <si>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</si>
  <si>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</si>
  <si>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</si>
  <si>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</si>
  <si>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</si>
  <si>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</si>
  <si>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</si>
  <si>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</si>
  <si>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</si>
  <si>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</si>
  <si>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</si>
  <si>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</si>
  <si>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</si>
  <si>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</si>
  <si>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</si>
  <si>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</si>
  <si>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</si>
  <si>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</si>
  <si>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</si>
  <si>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</si>
  <si>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</si>
  <si>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</si>
  <si>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</si>
  <si>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</si>
  <si>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</si>
  <si>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</si>
  <si>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</si>
  <si>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</si>
  <si>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</si>
  <si>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</si>
  <si>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</si>
  <si>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</si>
  <si>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</si>
  <si>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</si>
  <si>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</si>
  <si>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</si>
  <si>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</si>
  <si>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</si>
  <si>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</si>
  <si>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</si>
  <si>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</si>
  <si>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</si>
  <si>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</si>
  <si>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</si>
  <si>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</si>
  <si>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</si>
  <si>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</si>
  <si>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</si>
  <si>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</si>
  <si>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</si>
  <si>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</si>
  <si>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</si>
  <si>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</si>
  <si>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</si>
  <si>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</si>
  <si>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</si>
  <si>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</si>
  <si>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</si>
  <si>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</si>
  <si>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</si>
  <si>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</si>
  <si>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</si>
  <si>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</si>
  <si>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</si>
  <si>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</si>
  <si>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</si>
  <si>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</si>
  <si>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</si>
  <si>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</si>
  <si>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</si>
  <si>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</si>
  <si>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</si>
  <si>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</si>
  <si>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</si>
  <si>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</si>
  <si>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</si>
  <si>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</si>
  <si>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</si>
  <si>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</si>
  <si>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</si>
  <si>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</si>
  <si>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</si>
  <si>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</si>
  <si>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</si>
  <si>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</si>
  <si>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</si>
  <si>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</si>
  <si>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</si>
  <si>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</si>
  <si>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</si>
  <si>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</si>
  <si>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</si>
  <si>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</si>
  <si>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</si>
  <si>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</si>
  <si>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</si>
  <si>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</si>
  <si>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</si>
  <si>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</si>
  <si>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</si>
  <si>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</si>
  <si>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</si>
  <si>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</si>
  <si>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</si>
  <si>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</si>
  <si>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</si>
  <si>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</si>
  <si>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</si>
  <si>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</si>
  <si>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</si>
  <si>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</si>
  <si>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</si>
  <si>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</si>
  <si>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</si>
  <si>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</si>
  <si>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</si>
  <si>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</si>
  <si>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</si>
  <si>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</si>
  <si>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</si>
  <si>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</si>
  <si>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</si>
  <si>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</si>
  <si>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</si>
  <si>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</si>
  <si>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</si>
  <si>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</si>
  <si>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</si>
  <si>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</si>
  <si>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</si>
  <si>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</si>
  <si>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</si>
  <si>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</si>
  <si>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</si>
  <si>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</si>
  <si>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</si>
  <si>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</si>
  <si>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</si>
  <si>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</si>
  <si>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</si>
  <si>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</si>
  <si>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</si>
  <si>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</si>
  <si>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</si>
  <si>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</si>
  <si>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</si>
  <si>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</si>
  <si>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</si>
  <si>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</si>
  <si>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</si>
  <si>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</si>
  <si>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</si>
  <si>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</si>
  <si>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</si>
  <si>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</si>
  <si>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</si>
  <si>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</si>
  <si>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</si>
  <si>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</si>
  <si>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</si>
  <si>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</si>
  <si>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</si>
  <si>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</si>
  <si>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</si>
  <si>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</si>
  <si>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</si>
  <si>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</si>
  <si>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</si>
  <si>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</si>
  <si>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</si>
  <si>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</si>
  <si>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</si>
  <si>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</si>
  <si>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</si>
  <si>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</si>
  <si>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</si>
  <si>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</si>
  <si>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</si>
  <si>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</si>
  <si>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</si>
  <si>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</si>
  <si>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</si>
  <si>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</si>
  <si>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</si>
  <si>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</si>
  <si>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</si>
  <si>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</si>
  <si>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</si>
  <si>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</si>
  <si>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</si>
  <si>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</si>
  <si>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</si>
  <si>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</si>
  <si>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</si>
  <si>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</si>
  <si>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</si>
  <si>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</si>
  <si>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</si>
  <si>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</si>
  <si>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</si>
  <si>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</si>
  <si>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</si>
  <si>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</si>
  <si>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</si>
  <si>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</si>
  <si>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</si>
  <si>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</si>
  <si>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</si>
  <si>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</si>
  <si>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</si>
  <si>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</si>
  <si>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</si>
  <si>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</si>
  <si>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</si>
  <si>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</si>
  <si>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</si>
  <si>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</si>
  <si>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</si>
  <si>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</si>
  <si>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</si>
  <si>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</si>
  <si>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</si>
  <si>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</si>
  <si>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</si>
  <si>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</si>
  <si>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</si>
  <si>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</si>
  <si>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</si>
  <si>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</si>
  <si>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</si>
  <si>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</si>
  <si>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</si>
  <si>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</si>
  <si>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</si>
  <si>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</si>
  <si>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</si>
  <si>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</si>
  <si>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</si>
  <si>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</si>
  <si>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</si>
  <si>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</si>
  <si>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</si>
  <si>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</si>
  <si>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</si>
  <si>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</si>
  <si>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</si>
  <si>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</si>
  <si>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</si>
  <si>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</si>
  <si>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</si>
  <si>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</si>
  <si>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</si>
  <si>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</si>
  <si>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</si>
  <si>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</si>
  <si>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</si>
  <si>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</si>
  <si>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</si>
  <si>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</si>
  <si>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</si>
  <si>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</si>
  <si>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</si>
  <si>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</si>
  <si>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</si>
  <si>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</si>
  <si>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</si>
  <si>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</si>
  <si>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</si>
  <si>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</si>
  <si>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</si>
  <si>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</si>
  <si>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</si>
  <si>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</si>
  <si>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</si>
  <si>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</si>
  <si>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</si>
  <si>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</si>
  <si>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</si>
  <si>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</si>
  <si>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</si>
  <si>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</si>
  <si>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</si>
  <si>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</si>
  <si>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</si>
  <si>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</si>
  <si>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</si>
  <si>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</si>
  <si>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</si>
  <si>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</si>
  <si>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</si>
  <si>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</si>
  <si>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</si>
  <si>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</si>
  <si>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</si>
  <si>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</si>
  <si>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</si>
  <si>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</si>
  <si>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</si>
  <si>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</si>
  <si>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</si>
  <si>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</si>
  <si>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</si>
  <si>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</si>
  <si>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</si>
  <si>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</si>
  <si>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</si>
  <si>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</si>
  <si>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</si>
  <si>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</si>
  <si>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</si>
  <si>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</si>
  <si>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</si>
  <si>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</si>
  <si>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</si>
  <si>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</si>
  <si>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</si>
  <si>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</si>
  <si>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</si>
  <si>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</si>
  <si>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</si>
  <si>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</si>
  <si>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</si>
  <si>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</si>
  <si>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</si>
  <si>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</si>
  <si>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</si>
  <si>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</si>
  <si>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</si>
  <si>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</si>
  <si>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</si>
  <si>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</si>
  <si>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</si>
  <si>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</si>
  <si>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</si>
  <si>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</si>
  <si>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</si>
  <si>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</si>
  <si>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</si>
  <si>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</si>
  <si>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</si>
  <si>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</si>
  <si>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</si>
  <si>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</si>
  <si>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</si>
  <si>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</si>
  <si>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</si>
  <si>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</si>
  <si>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</si>
  <si>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</si>
  <si>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</si>
  <si>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</si>
  <si>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</si>
  <si>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</si>
  <si>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</si>
  <si>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</si>
  <si>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</si>
  <si>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</si>
  <si>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</si>
  <si>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</si>
  <si>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</si>
  <si>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</si>
  <si>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</si>
  <si>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</si>
  <si>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</si>
  <si>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</si>
  <si>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</si>
  <si>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</si>
  <si>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</si>
  <si>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</si>
  <si>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</si>
  <si>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</si>
  <si>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</si>
  <si>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</si>
  <si>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</si>
  <si>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</si>
  <si>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</si>
  <si>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</si>
  <si>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</si>
  <si>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</si>
  <si>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</si>
  <si>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</si>
  <si>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</si>
  <si>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</si>
  <si>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</si>
  <si>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</si>
  <si>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</si>
  <si>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</si>
  <si>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</si>
  <si>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</si>
  <si>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</si>
  <si>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</si>
  <si>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</si>
  <si>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</si>
  <si>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</si>
  <si>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</si>
  <si>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</si>
  <si>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</si>
  <si>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</si>
  <si>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</si>
  <si>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</si>
  <si>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</si>
  <si>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</si>
  <si>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</si>
  <si>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</si>
  <si>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</si>
  <si>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</si>
  <si>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</si>
  <si>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</si>
  <si>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</si>
  <si>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</si>
  <si>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</si>
  <si>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</si>
  <si>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</si>
  <si>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</si>
  <si>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</si>
  <si>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</si>
  <si>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</si>
  <si>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</si>
  <si>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</si>
  <si>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</si>
  <si>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</si>
  <si>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</si>
  <si>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</si>
  <si>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</si>
  <si>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</si>
  <si>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</si>
  <si>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</si>
  <si>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</si>
  <si>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</si>
  <si>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</si>
  <si>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</si>
  <si>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</si>
  <si>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</si>
  <si>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</si>
  <si>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</si>
  <si>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</si>
  <si>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</si>
  <si>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</si>
  <si>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</si>
  <si>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</si>
  <si>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</si>
  <si>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</si>
  <si>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</si>
  <si>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</si>
  <si>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</si>
  <si>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</si>
  <si>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</si>
  <si>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</si>
  <si>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</si>
  <si>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</si>
  <si>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</si>
  <si>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</si>
  <si>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</si>
  <si>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</si>
  <si>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</si>
  <si>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</si>
  <si>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</si>
  <si>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</si>
  <si>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</si>
  <si>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</si>
  <si>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</si>
  <si>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</si>
  <si>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</si>
  <si>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</si>
  <si>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</si>
  <si>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</si>
  <si>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</si>
  <si>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</si>
  <si>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</si>
  <si>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</si>
  <si>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</si>
  <si>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</si>
  <si>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</si>
  <si>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</si>
  <si>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</si>
  <si>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</si>
  <si>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</si>
  <si>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</si>
  <si>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</si>
  <si>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</si>
  <si>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</si>
  <si>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</si>
  <si>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</si>
  <si>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</si>
  <si>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</si>
  <si>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</si>
  <si>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</si>
  <si>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</si>
  <si>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</si>
  <si>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</si>
  <si>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</si>
  <si>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</si>
  <si>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</si>
  <si>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</si>
  <si>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</si>
  <si>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</si>
  <si>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</si>
  <si>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</si>
  <si>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</si>
  <si>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</si>
  <si>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</si>
  <si>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</si>
  <si>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</si>
  <si>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</si>
  <si>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</si>
  <si>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</si>
  <si>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</si>
  <si>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</si>
  <si>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</si>
  <si>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</si>
  <si>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</si>
  <si>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</si>
  <si>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</si>
  <si>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</si>
  <si>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</si>
  <si>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</si>
  <si>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</si>
  <si>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</si>
  <si>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</si>
  <si>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</si>
  <si>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</si>
  <si>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</si>
  <si>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</si>
  <si>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</si>
  <si>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</si>
  <si>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</si>
  <si>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</si>
  <si>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</si>
  <si>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</si>
  <si>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</si>
  <si>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</si>
  <si>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</si>
  <si>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</si>
  <si>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</si>
  <si>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</si>
  <si>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</si>
  <si>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</si>
  <si>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</si>
  <si>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</si>
  <si>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</si>
  <si>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</si>
  <si>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</si>
  <si>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</si>
  <si>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</si>
  <si>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</si>
  <si>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</si>
  <si>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</si>
  <si>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</si>
  <si>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</si>
  <si>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</si>
  <si>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</si>
  <si>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</si>
  <si>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</si>
  <si>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</si>
  <si>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</si>
  <si>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</si>
  <si>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</si>
  <si>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</si>
  <si>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</si>
  <si>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</si>
  <si>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</si>
  <si>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</si>
  <si>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</si>
  <si>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</si>
  <si>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</si>
  <si>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</si>
  <si>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</si>
  <si>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</si>
  <si>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</si>
  <si>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</si>
  <si>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</si>
  <si>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</si>
  <si>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</si>
  <si>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</si>
  <si>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</si>
  <si>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</si>
  <si>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</si>
  <si>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</si>
  <si>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</si>
  <si>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</si>
  <si>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</si>
  <si>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</si>
  <si>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</si>
  <si>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</si>
  <si>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</si>
  <si>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</si>
  <si>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</si>
  <si>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</si>
  <si>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</si>
  <si>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</si>
  <si>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</si>
  <si>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</si>
  <si>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</si>
  <si>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</si>
  <si>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</si>
  <si>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</si>
  <si>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</si>
  <si>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</si>
  <si>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</si>
  <si>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</si>
  <si>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</si>
  <si>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</si>
  <si>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</si>
  <si>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</si>
  <si>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</si>
  <si>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</si>
  <si>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</si>
  <si>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</si>
  <si>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</si>
  <si>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</si>
  <si>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</si>
  <si>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</si>
  <si>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</si>
  <si>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</si>
  <si>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</si>
  <si>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</si>
  <si>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</si>
  <si>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</si>
  <si>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</si>
  <si>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</si>
  <si>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</si>
  <si>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</si>
  <si>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</si>
  <si>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</si>
  <si>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</si>
  <si>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</si>
  <si>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</si>
  <si>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</si>
  <si>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</si>
  <si>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</si>
  <si>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</si>
  <si>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</si>
  <si>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</si>
  <si>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</si>
  <si>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</si>
  <si>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</si>
  <si>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</si>
  <si>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</si>
  <si>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</si>
  <si>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</si>
  <si>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</si>
  <si>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</si>
  <si>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</si>
  <si>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</si>
  <si>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</si>
  <si>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</si>
  <si>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</si>
  <si>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</si>
  <si>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</si>
  <si>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</si>
  <si>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</si>
  <si>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</si>
  <si>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</si>
  <si>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</si>
  <si>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</si>
  <si>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</si>
  <si>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</si>
  <si>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</si>
  <si>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</si>
  <si>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</si>
  <si>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</si>
  <si>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</si>
  <si>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</si>
  <si>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</si>
  <si>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</si>
  <si>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</si>
  <si>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</si>
  <si>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</si>
  <si>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</si>
  <si>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</si>
  <si>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</si>
  <si>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</si>
  <si>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</si>
  <si>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</si>
  <si>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</si>
  <si>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</si>
  <si>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</si>
  <si>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</si>
  <si>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</si>
  <si>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</si>
  <si>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</si>
  <si>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</si>
  <si>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</si>
  <si>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</si>
  <si>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</si>
  <si>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</si>
  <si>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</si>
  <si>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</si>
  <si>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</si>
  <si>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</si>
  <si>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</si>
  <si>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</si>
  <si>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</si>
  <si>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</si>
  <si>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</si>
  <si>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</si>
  <si>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</si>
  <si>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</si>
  <si>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</si>
  <si>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</si>
  <si>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</si>
  <si>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</si>
  <si>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</si>
  <si>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</si>
  <si>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</si>
  <si>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</si>
  <si>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</si>
  <si>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</si>
  <si>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</si>
  <si>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</si>
  <si>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</si>
  <si>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</si>
  <si>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</si>
  <si>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</si>
  <si>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</si>
  <si>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</si>
  <si>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</si>
  <si>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</si>
  <si>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</si>
  <si>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</si>
  <si>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</si>
  <si>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</si>
  <si>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</si>
  <si>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</si>
  <si>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</si>
  <si>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</si>
  <si>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</si>
  <si>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</si>
  <si>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</si>
  <si>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</si>
  <si>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</si>
  <si>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</si>
  <si>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</si>
  <si>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</si>
  <si>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</si>
  <si>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</si>
  <si>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</si>
  <si>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</si>
  <si>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</si>
  <si>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</si>
  <si>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</si>
  <si>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</si>
  <si>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</si>
  <si>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</si>
  <si>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</si>
  <si>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</si>
  <si>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</si>
  <si>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</si>
  <si>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</si>
  <si>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</si>
  <si>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</si>
  <si>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</si>
  <si>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</si>
  <si>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</si>
  <si>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</si>
  <si>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</si>
  <si>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</si>
  <si>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</si>
  <si>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</si>
  <si>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</si>
  <si>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</si>
  <si>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</si>
  <si>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</si>
  <si>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</si>
  <si>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</si>
  <si>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</si>
  <si>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</si>
  <si>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</si>
  <si>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</si>
  <si>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</si>
  <si>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</si>
  <si>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</si>
  <si>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</si>
  <si>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</si>
  <si>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</si>
  <si>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</si>
  <si>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</si>
  <si>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</si>
  <si>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</si>
  <si>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</si>
  <si>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</si>
  <si>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</si>
  <si>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</si>
  <si>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</si>
  <si>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</si>
  <si>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</si>
  <si>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</si>
  <si>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</si>
  <si>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</si>
  <si>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</si>
  <si>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</si>
  <si>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</si>
  <si>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</si>
  <si>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</si>
  <si>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</si>
  <si>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</si>
  <si>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</si>
  <si>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</si>
  <si>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</si>
  <si>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</si>
  <si>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</si>
  <si>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</si>
  <si>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</si>
  <si>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</si>
  <si>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</si>
  <si>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</si>
  <si>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</si>
  <si>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</si>
  <si>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</si>
  <si>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</si>
  <si>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</si>
  <si>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</si>
  <si>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</si>
  <si>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</si>
  <si>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</si>
  <si>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</si>
  <si>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</si>
  <si>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</si>
  <si>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</si>
  <si>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</si>
  <si>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</si>
  <si>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</si>
  <si>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</si>
  <si>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</si>
  <si>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</si>
  <si>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</si>
  <si>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</si>
  <si>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</si>
  <si>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</si>
  <si>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</si>
  <si>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</si>
  <si>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</si>
  <si>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</si>
  <si>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</si>
  <si>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</si>
  <si>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</si>
  <si>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</si>
  <si>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</si>
  <si>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</si>
  <si>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</si>
  <si>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</si>
  <si>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</si>
  <si>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</si>
  <si>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</si>
  <si>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</si>
  <si>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</si>
  <si>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</si>
  <si>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</si>
  <si>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</si>
  <si>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</si>
  <si>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</si>
  <si>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</si>
  <si>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</si>
  <si>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</si>
  <si>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</si>
  <si>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</si>
  <si>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</si>
  <si>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</si>
  <si>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</si>
  <si>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</si>
  <si>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</si>
  <si>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</si>
  <si>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</si>
  <si>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</si>
  <si>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</si>
  <si>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</si>
  <si>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</si>
  <si>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</si>
  <si>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</si>
  <si>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</si>
  <si>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</si>
  <si>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</si>
  <si>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</si>
  <si>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</si>
  <si>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</si>
  <si>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</si>
  <si>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</si>
  <si>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</si>
  <si>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</si>
  <si>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</si>
  <si>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</si>
  <si>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</si>
  <si>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</si>
  <si>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</si>
  <si>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</si>
  <si>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</si>
  <si>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</si>
  <si>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</si>
  <si>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</si>
  <si>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</si>
  <si>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</si>
  <si>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</si>
  <si>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</si>
  <si>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</si>
  <si>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</si>
  <si>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</si>
  <si>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</si>
  <si>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</si>
  <si>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</si>
  <si>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</si>
  <si>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</si>
  <si>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</si>
  <si>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</si>
  <si>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</si>
  <si>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</si>
  <si>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</si>
  <si>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</si>
  <si>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</si>
  <si>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</si>
  <si>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</si>
  <si>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</si>
  <si>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</si>
  <si>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</si>
  <si>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</si>
  <si>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</si>
  <si>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</si>
  <si>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</si>
  <si>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</si>
  <si>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</si>
  <si>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</si>
  <si>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</si>
  <si>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</si>
  <si>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</si>
  <si>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</si>
  <si>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</si>
  <si>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</si>
  <si>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</si>
  <si>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</si>
  <si>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</si>
  <si>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</si>
  <si>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</si>
  <si>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</si>
  <si>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</si>
  <si>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</si>
  <si>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</si>
  <si>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</si>
  <si>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</si>
  <si>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</si>
  <si>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</si>
  <si>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</si>
  <si>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</si>
  <si>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</si>
  <si>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</si>
  <si>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</si>
  <si>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</si>
  <si>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</si>
  <si>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</si>
  <si>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</si>
  <si>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</si>
  <si>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</si>
  <si>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</si>
  <si>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</si>
  <si>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</si>
  <si>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</si>
  <si>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</si>
  <si>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</si>
  <si>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</si>
  <si>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</si>
  <si>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</si>
  <si>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</si>
  <si>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</si>
  <si>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</si>
  <si>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</si>
  <si>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</si>
  <si>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</si>
  <si>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</si>
  <si>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</si>
  <si>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</si>
  <si>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</si>
  <si>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</si>
  <si>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</si>
  <si>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</si>
  <si>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</si>
  <si>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</si>
  <si>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</si>
  <si>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</si>
  <si>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</si>
  <si>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</si>
  <si>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</si>
  <si>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</si>
  <si>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</si>
  <si>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</si>
  <si>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</si>
  <si>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</si>
  <si>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</si>
  <si>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</si>
  <si>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</si>
  <si>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</si>
  <si>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</si>
  <si>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</si>
  <si>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</si>
  <si>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</si>
  <si>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</si>
  <si>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</si>
  <si>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</si>
  <si>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</si>
  <si>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</si>
  <si>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</si>
  <si>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</si>
  <si>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</si>
  <si>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</si>
  <si>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</si>
  <si>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</si>
  <si>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</si>
  <si>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</si>
  <si>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</si>
  <si>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</si>
  <si>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</si>
  <si>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</si>
  <si>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</si>
  <si>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</si>
  <si>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</si>
  <si>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</si>
  <si>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</si>
  <si>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</si>
  <si>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</si>
  <si>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</si>
  <si>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</si>
  <si>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</si>
  <si>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</si>
  <si>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</si>
  <si>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</si>
  <si>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</si>
  <si>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</si>
  <si>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</si>
  <si>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</si>
  <si>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</si>
  <si>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</si>
  <si>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</si>
  <si>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</si>
  <si>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</si>
  <si>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</si>
  <si>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</si>
  <si>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</si>
  <si>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</si>
  <si>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</si>
  <si>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</si>
  <si>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</si>
  <si>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</si>
  <si>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</si>
  <si>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</si>
  <si>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</si>
  <si>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</si>
  <si>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</si>
  <si>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</si>
  <si>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</si>
  <si>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</si>
  <si>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</si>
  <si>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</si>
  <si>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</si>
  <si>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</si>
  <si>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</si>
  <si>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</si>
  <si>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</si>
  <si>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</si>
  <si>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</si>
  <si>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</si>
  <si>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</si>
  <si>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</si>
  <si>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</si>
  <si>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</si>
  <si>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</si>
  <si>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</si>
  <si>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</si>
  <si>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</si>
  <si>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</si>
  <si>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</si>
  <si>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</si>
  <si>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</si>
  <si>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</si>
  <si>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</si>
  <si>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</si>
  <si>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</si>
  <si>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</si>
  <si>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</si>
  <si>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</si>
  <si>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</si>
  <si>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</si>
  <si>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</si>
  <si>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</si>
  <si>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</si>
  <si>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</si>
  <si>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</si>
  <si>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</si>
  <si>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</si>
  <si>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</si>
  <si>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</si>
  <si>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</si>
  <si>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</si>
  <si>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</si>
  <si>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</si>
  <si>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</si>
  <si>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</si>
  <si>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</si>
  <si>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</si>
  <si>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</si>
  <si>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</si>
  <si>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</si>
  <si>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</si>
  <si>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</si>
  <si>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</si>
  <si>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</si>
  <si>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</si>
  <si>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</si>
  <si>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</si>
  <si>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</si>
  <si>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</si>
  <si>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</si>
  <si>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</si>
  <si>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</si>
  <si>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</si>
  <si>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</si>
  <si>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</si>
  <si>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</si>
  <si>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</si>
  <si>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</si>
  <si>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</si>
  <si>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</si>
  <si>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</si>
  <si>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</si>
  <si>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</si>
  <si>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</si>
  <si>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</si>
  <si>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</si>
  <si>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</si>
  <si>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</si>
  <si>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</si>
  <si>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</si>
  <si>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</si>
  <si>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</si>
  <si>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</si>
  <si>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</si>
  <si>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</si>
  <si>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</si>
  <si>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</si>
  <si>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</si>
  <si>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</si>
  <si>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</si>
  <si>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</si>
  <si>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</si>
  <si>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</si>
  <si>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</si>
  <si>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</si>
  <si>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</si>
  <si>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</si>
  <si>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</si>
  <si>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</si>
  <si>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</si>
  <si>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</si>
  <si>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</si>
  <si>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</si>
  <si>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</si>
  <si>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</si>
  <si>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</si>
  <si>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</si>
  <si>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</si>
  <si>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</si>
  <si>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</si>
  <si>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</si>
  <si>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</si>
  <si>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</si>
  <si>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</si>
  <si>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</si>
  <si>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</si>
  <si>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</si>
  <si>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</si>
  <si>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</si>
  <si>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</si>
  <si>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</si>
  <si>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</si>
  <si>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</si>
  <si>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</si>
  <si>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</si>
  <si>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</si>
  <si>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</si>
  <si>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</si>
  <si>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</si>
  <si>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</si>
  <si>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</si>
  <si>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</si>
  <si>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</si>
  <si>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</si>
  <si>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</si>
  <si>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</si>
  <si>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</si>
  <si>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</si>
  <si>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</si>
  <si>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</si>
  <si>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</si>
  <si>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</si>
  <si>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</si>
  <si>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</si>
  <si>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</si>
  <si>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</si>
  <si>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</si>
  <si>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</si>
  <si>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</si>
  <si>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</si>
  <si>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</si>
  <si>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</si>
  <si>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</si>
  <si>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</si>
  <si>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</si>
  <si>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</si>
  <si>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</si>
  <si>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</si>
  <si>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</si>
  <si>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</si>
  <si>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</si>
  <si>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</si>
  <si>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</si>
  <si>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</si>
  <si>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</si>
  <si>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</si>
  <si>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</si>
  <si>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</si>
  <si>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</si>
  <si>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</si>
  <si>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</si>
  <si>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</si>
  <si>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</si>
  <si>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</si>
  <si>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</si>
  <si>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</si>
  <si>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</si>
  <si>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</si>
  <si>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</si>
  <si>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</si>
  <si>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</si>
  <si>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</si>
  <si>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</si>
  <si>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</si>
  <si>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</si>
  <si>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</si>
  <si>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</si>
  <si>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</si>
  <si>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</si>
  <si>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</si>
  <si>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</si>
  <si>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</si>
  <si>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</si>
  <si>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</si>
  <si>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</si>
  <si>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</si>
  <si>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</si>
  <si>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</si>
  <si>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</si>
  <si>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</si>
  <si>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</si>
  <si>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</si>
  <si>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</si>
  <si>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</si>
  <si>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</si>
  <si>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</si>
  <si>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</si>
  <si>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</si>
  <si>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</si>
  <si>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</si>
  <si>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</si>
  <si>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</si>
  <si>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</si>
  <si>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</si>
  <si>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</si>
  <si>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</si>
  <si>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</si>
  <si>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</si>
  <si>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</si>
  <si>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</si>
  <si>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</si>
  <si>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</si>
  <si>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</si>
  <si>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</si>
  <si>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</si>
  <si>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</si>
  <si>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</si>
  <si>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</si>
  <si>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</si>
  <si>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</si>
  <si>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</si>
  <si>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</si>
  <si>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</si>
  <si>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</si>
  <si>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</si>
  <si>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</si>
  <si>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</si>
  <si>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</si>
  <si>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</si>
  <si>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</si>
  <si>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</si>
  <si>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</si>
  <si>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</si>
  <si>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</si>
  <si>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</si>
  <si>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</si>
  <si>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</si>
  <si>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</si>
  <si>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</si>
  <si>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</si>
  <si>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</si>
  <si>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</si>
  <si>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</si>
  <si>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</si>
  <si>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</si>
  <si>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</si>
  <si>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</si>
  <si>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</si>
  <si>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</si>
  <si>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</si>
  <si>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</si>
  <si>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</si>
  <si>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</si>
  <si>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</si>
  <si>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</si>
  <si>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</si>
  <si>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</si>
  <si>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</si>
  <si>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</si>
  <si>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</si>
  <si>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</si>
  <si>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</si>
  <si>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</si>
  <si>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</si>
  <si>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</si>
  <si>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</si>
  <si>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</si>
  <si>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</si>
  <si>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</si>
  <si>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</si>
  <si>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</si>
  <si>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</si>
  <si>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</si>
  <si>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</si>
  <si>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</si>
  <si>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</si>
  <si>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</si>
  <si>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</si>
  <si>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</si>
  <si>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</si>
  <si>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</si>
  <si>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</si>
  <si>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</si>
  <si>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</si>
  <si>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</si>
  <si>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</si>
  <si>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</si>
  <si>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</si>
  <si>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</si>
  <si>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</si>
  <si>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</si>
  <si>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</si>
  <si>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</si>
  <si>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</si>
  <si>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</si>
  <si>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</si>
  <si>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</si>
  <si>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</si>
  <si>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</si>
  <si>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</si>
  <si>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</si>
  <si>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</si>
  <si>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</si>
  <si>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</si>
  <si>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</si>
  <si>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</si>
  <si>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</si>
  <si>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</si>
  <si>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</si>
  <si>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</si>
  <si>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</si>
  <si>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</si>
  <si>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</si>
  <si>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</si>
  <si>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</si>
  <si>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</si>
  <si>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</si>
  <si>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</si>
  <si>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</si>
  <si>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</si>
  <si>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</si>
  <si>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</si>
  <si>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</si>
  <si>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</si>
  <si>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</si>
  <si>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</si>
  <si>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</si>
  <si>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</si>
  <si>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</si>
  <si>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</si>
  <si>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</si>
  <si>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</si>
  <si>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</si>
  <si>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</si>
  <si>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</si>
  <si>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</si>
  <si>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</si>
  <si>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</si>
  <si>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</si>
  <si>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</si>
  <si>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</si>
  <si>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</si>
  <si>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</si>
  <si>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</si>
  <si>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</si>
  <si>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</si>
  <si>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</si>
  <si>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</si>
  <si>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</si>
  <si>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</si>
  <si>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</si>
  <si>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</si>
  <si>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</si>
  <si>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</si>
  <si>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</si>
  <si>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</si>
  <si>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</si>
  <si>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</si>
  <si>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</si>
  <si>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</si>
  <si>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</si>
  <si>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</si>
  <si>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</si>
  <si>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</si>
  <si>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</si>
  <si>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</si>
  <si>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</si>
  <si>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</si>
  <si>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</si>
  <si>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</si>
  <si>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</si>
  <si>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</si>
  <si>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</si>
  <si>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</si>
  <si>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</si>
  <si>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</si>
  <si>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</si>
  <si>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</si>
  <si>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</si>
  <si>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</si>
  <si>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</si>
  <si>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</si>
  <si>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</si>
  <si>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</si>
  <si>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</si>
  <si>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</si>
  <si>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</si>
  <si>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</si>
  <si>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</si>
  <si>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</si>
  <si>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</si>
  <si>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</si>
  <si>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</si>
  <si>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</si>
  <si>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</si>
  <si>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</si>
  <si>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</si>
  <si>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</si>
  <si>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</si>
  <si>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</si>
  <si>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</si>
  <si>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</si>
  <si>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</si>
  <si>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</si>
  <si>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</si>
  <si>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</si>
  <si>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</si>
  <si>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</si>
  <si>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</si>
  <si>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</si>
  <si>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</si>
  <si>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</si>
  <si>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</si>
  <si>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</si>
  <si>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</si>
  <si>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</si>
  <si>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</si>
  <si>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</si>
  <si>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</si>
  <si>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</si>
  <si>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</si>
  <si>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</si>
  <si>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</si>
  <si>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</si>
  <si>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</si>
  <si>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</si>
  <si>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</si>
  <si>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</si>
  <si>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</si>
  <si>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</si>
  <si>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</si>
  <si>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</si>
  <si>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</si>
  <si>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</si>
  <si>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</si>
  <si>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</si>
  <si>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</si>
  <si>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</si>
  <si>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</si>
  <si>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</si>
  <si>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</si>
  <si>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</si>
  <si>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</si>
  <si>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</si>
  <si>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</si>
  <si>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</si>
  <si>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</si>
  <si>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</si>
  <si>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</si>
  <si>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</si>
  <si>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</si>
  <si>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</si>
  <si>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</si>
  <si>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</si>
  <si>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</si>
  <si>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</si>
  <si>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</si>
  <si>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</si>
  <si>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</si>
  <si>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</si>
  <si>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</si>
  <si>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</si>
  <si>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</si>
  <si>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</si>
  <si>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</si>
  <si>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</si>
  <si>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</si>
  <si>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</si>
  <si>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</si>
  <si>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</si>
  <si>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</si>
  <si>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</si>
  <si>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</si>
  <si>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</si>
  <si>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</si>
  <si>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</si>
  <si>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</si>
  <si>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</si>
  <si>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</si>
  <si>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</si>
  <si>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</si>
  <si>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</si>
  <si>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</si>
  <si>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</si>
  <si>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</si>
  <si>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</si>
  <si>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</si>
  <si>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</si>
  <si>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</si>
  <si>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</si>
  <si>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</si>
  <si>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</si>
  <si>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</si>
  <si>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</si>
  <si>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</si>
  <si>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</si>
  <si>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</si>
  <si>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</si>
  <si>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</si>
  <si>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</si>
  <si>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</si>
  <si>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</si>
  <si>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</si>
  <si>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</si>
  <si>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</si>
  <si>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</si>
  <si>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</si>
  <si>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</si>
  <si>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</si>
  <si>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</si>
  <si>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</si>
  <si>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</si>
  <si>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</si>
  <si>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</si>
  <si>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</si>
  <si>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</si>
  <si>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</si>
  <si>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</si>
  <si>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</si>
  <si>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</si>
  <si>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</si>
  <si>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</si>
  <si>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</si>
  <si>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</si>
  <si>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</si>
  <si>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</si>
  <si>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</si>
  <si>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</si>
  <si>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</si>
  <si>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</si>
  <si>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</si>
  <si>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</si>
  <si>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</si>
  <si>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</si>
  <si>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</si>
  <si>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</si>
  <si>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</si>
  <si>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</si>
  <si>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</si>
  <si>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</si>
  <si>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</si>
  <si>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</si>
  <si>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</si>
  <si>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</si>
  <si>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</si>
  <si>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</si>
  <si>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</si>
  <si>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</si>
  <si>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</si>
  <si>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</si>
  <si>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</si>
  <si>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</si>
  <si>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</si>
  <si>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</si>
  <si>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</si>
  <si>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</si>
  <si>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</si>
  <si>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</si>
  <si>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</si>
  <si>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</si>
  <si>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</si>
  <si>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</si>
  <si>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</si>
  <si>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</si>
  <si>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</si>
  <si>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</si>
  <si>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</si>
  <si>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</si>
  <si>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</si>
  <si>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</si>
  <si>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</si>
  <si>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</si>
  <si>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</si>
  <si>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</si>
  <si>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</si>
  <si>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</si>
  <si>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</si>
  <si>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</si>
  <si>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</si>
  <si>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</si>
  <si>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</si>
  <si>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</si>
  <si>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</si>
  <si>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</si>
  <si>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</si>
  <si>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</si>
  <si>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</si>
  <si>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</si>
  <si>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</si>
  <si>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</si>
  <si>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</si>
  <si>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</si>
  <si>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</si>
  <si>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</si>
  <si>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</si>
  <si>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</si>
  <si>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</si>
  <si>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</si>
  <si>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</si>
  <si>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</si>
  <si>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</si>
  <si>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</si>
  <si>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</si>
  <si>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</si>
  <si>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</si>
  <si>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</si>
  <si>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</si>
  <si>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</si>
  <si>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</si>
  <si>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</si>
  <si>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</si>
  <si>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</si>
  <si>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</si>
  <si>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</si>
  <si>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</si>
  <si>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</si>
  <si>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</si>
  <si>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</si>
  <si>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</si>
  <si>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</si>
  <si>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</si>
  <si>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</si>
  <si>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</si>
  <si>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</si>
  <si>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</si>
  <si>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</si>
  <si>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</si>
  <si>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</si>
  <si>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</si>
  <si>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</si>
  <si>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</si>
  <si>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</si>
  <si>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</si>
  <si>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</si>
  <si>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</si>
  <si>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</si>
  <si>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</si>
  <si>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</si>
  <si>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</si>
  <si>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</si>
  <si>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</si>
  <si>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</si>
  <si>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</si>
  <si>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</si>
  <si>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</si>
  <si>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</si>
  <si>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</si>
  <si>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</si>
  <si>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</si>
  <si>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</si>
  <si>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</si>
  <si>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</si>
  <si>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</si>
  <si>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</si>
  <si>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</si>
  <si>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</si>
  <si>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</si>
  <si>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</si>
  <si>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</si>
  <si>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</si>
  <si>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</si>
  <si>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</si>
  <si>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</si>
  <si>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</si>
  <si>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</si>
  <si>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</si>
  <si>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</si>
  <si>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</si>
  <si>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</si>
  <si>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</si>
  <si>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</si>
  <si>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</si>
  <si>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</si>
  <si>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</si>
  <si>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</si>
  <si>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</si>
  <si>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</si>
  <si>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</si>
  <si>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</si>
  <si>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</si>
  <si>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</si>
  <si>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</si>
  <si>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</si>
  <si>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</si>
  <si>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</si>
  <si>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</si>
  <si>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</si>
  <si>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</si>
  <si>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</si>
  <si>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</si>
  <si>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</si>
  <si>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</si>
  <si>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</si>
  <si>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</si>
  <si>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</si>
  <si>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</si>
  <si>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</si>
  <si>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</si>
  <si>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</si>
  <si>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</si>
  <si>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</si>
  <si>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</si>
  <si>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</si>
  <si>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</si>
  <si>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</si>
  <si>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</si>
  <si>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</si>
  <si>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</si>
  <si>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</si>
  <si>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</si>
  <si>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</si>
  <si>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</si>
  <si>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</si>
  <si>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</si>
  <si>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</si>
  <si>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</si>
  <si>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</si>
  <si>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</si>
  <si>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</si>
  <si>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</si>
  <si>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</si>
  <si>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</si>
  <si>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</si>
  <si>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</si>
  <si>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</si>
  <si>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</si>
  <si>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</si>
  <si>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</si>
  <si>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</si>
  <si>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</si>
  <si>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</si>
  <si>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</si>
  <si>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</si>
  <si>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</si>
  <si>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</si>
  <si>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</si>
  <si>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</si>
  <si>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</si>
  <si>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</si>
  <si>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</si>
  <si>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</si>
  <si>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</si>
  <si>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</si>
  <si>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</si>
  <si>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</si>
  <si>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</si>
  <si>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</si>
  <si>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</si>
  <si>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</si>
  <si>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</si>
  <si>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</si>
  <si>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</si>
  <si>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</si>
  <si>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</si>
  <si>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</si>
  <si>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</si>
  <si>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</si>
  <si>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</si>
  <si>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</si>
  <si>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</si>
  <si>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</si>
  <si>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</si>
  <si>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</si>
  <si>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</si>
  <si>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</si>
  <si>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</si>
  <si>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</si>
  <si>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</si>
  <si>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</si>
  <si>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</si>
  <si>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</si>
  <si>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</si>
  <si>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</si>
  <si>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</si>
  <si>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</si>
  <si>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</si>
  <si>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</si>
  <si>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</si>
  <si>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</si>
  <si>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</si>
  <si>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</si>
  <si>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</si>
  <si>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</si>
  <si>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</si>
  <si>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</si>
  <si>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</si>
  <si>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</si>
  <si>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</si>
  <si>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</si>
  <si>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</si>
  <si>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</si>
  <si>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</si>
  <si>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</si>
  <si>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</si>
  <si>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</si>
  <si>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</si>
  <si>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</si>
  <si>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</si>
  <si>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</si>
  <si>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</si>
  <si>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</si>
  <si>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</si>
  <si>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</si>
  <si>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</si>
  <si>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</si>
  <si>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</si>
  <si>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</si>
  <si>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</si>
  <si>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</si>
  <si>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</si>
  <si>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</si>
  <si>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</si>
  <si>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</si>
  <si>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</si>
  <si>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</si>
  <si>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</si>
  <si>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</si>
  <si>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</si>
  <si>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</si>
  <si>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</si>
  <si>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</si>
  <si>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</si>
  <si>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</si>
  <si>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</si>
  <si>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</si>
  <si>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</si>
  <si>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</si>
  <si>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</si>
  <si>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</si>
  <si>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</si>
  <si>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</si>
  <si>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</si>
  <si>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</si>
  <si>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</si>
  <si>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</si>
  <si>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</si>
  <si>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</si>
  <si>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</si>
  <si>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</si>
  <si>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</si>
  <si>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</si>
  <si>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</si>
  <si>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</si>
  <si>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</si>
  <si>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</si>
  <si>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</si>
  <si>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</si>
  <si>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</si>
  <si>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</si>
  <si>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</si>
  <si>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</si>
  <si>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</si>
  <si>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</si>
  <si>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</si>
  <si>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</si>
  <si>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</si>
  <si>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</si>
  <si>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</si>
  <si>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</si>
  <si>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</si>
  <si>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</si>
  <si>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</si>
  <si>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</si>
  <si>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</si>
  <si>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</si>
  <si>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</si>
  <si>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</si>
  <si>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</si>
  <si>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</si>
  <si>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</si>
  <si>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</si>
  <si>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</si>
  <si>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</si>
  <si>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</si>
  <si>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</si>
  <si>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</si>
  <si>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</si>
  <si>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</si>
  <si>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</si>
  <si>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</si>
  <si>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</si>
  <si>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</si>
  <si>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</si>
  <si>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</si>
  <si>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</si>
  <si>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</si>
  <si>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</si>
  <si>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</si>
  <si>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</si>
  <si>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</si>
  <si>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</si>
  <si>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</si>
  <si>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</si>
  <si>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</si>
  <si>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</si>
  <si>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</si>
  <si>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</si>
  <si>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</si>
  <si>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</si>
  <si>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</si>
  <si>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</si>
  <si>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</si>
  <si>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</si>
  <si>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</si>
  <si>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</si>
  <si>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</si>
  <si>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</si>
  <si>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</si>
  <si>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</si>
  <si>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</si>
  <si>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</si>
  <si>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</si>
  <si>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</si>
  <si>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</si>
  <si>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</si>
  <si>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</si>
  <si>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</si>
  <si>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</si>
  <si>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</si>
  <si>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</si>
  <si>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</si>
  <si>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</si>
  <si>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</si>
  <si>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</si>
  <si>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</si>
  <si>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</si>
  <si>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</si>
  <si>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</si>
  <si>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</si>
  <si>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</si>
  <si>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</si>
  <si>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</si>
  <si>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</si>
  <si>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</si>
  <si>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</si>
  <si>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</si>
  <si>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</si>
  <si>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</si>
  <si>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</si>
  <si>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</si>
  <si>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</si>
  <si>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</si>
  <si>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</si>
  <si>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</si>
  <si>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</si>
  <si>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</si>
  <si>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</si>
  <si>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</si>
  <si>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</si>
  <si>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</si>
  <si>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</si>
  <si>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</si>
  <si>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</si>
  <si>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</si>
  <si>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</si>
  <si>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</si>
  <si>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</si>
  <si>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</si>
  <si>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</si>
  <si>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</si>
  <si>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</si>
  <si>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</si>
  <si>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</si>
  <si>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</si>
  <si>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</si>
  <si>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</si>
  <si>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</si>
  <si>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</si>
  <si>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</si>
  <si>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</si>
  <si>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</si>
  <si>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</si>
  <si>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</si>
  <si>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</si>
  <si>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</si>
  <si>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</si>
  <si>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</si>
  <si>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</si>
  <si>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</si>
  <si>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</si>
  <si>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</si>
  <si>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</si>
  <si>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</si>
  <si>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</si>
  <si>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</si>
  <si>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</si>
  <si>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</si>
  <si>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</si>
  <si>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</si>
  <si>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</si>
  <si>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</si>
  <si>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</si>
  <si>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</si>
  <si>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</si>
  <si>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</si>
  <si>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</si>
  <si>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</si>
  <si>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</si>
  <si>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</si>
  <si>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</si>
  <si>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</si>
  <si>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</si>
  <si>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</si>
  <si>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</si>
  <si>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</si>
  <si>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</si>
  <si>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</si>
  <si>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</si>
  <si>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</si>
  <si>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</si>
  <si>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</si>
  <si>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</si>
  <si>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</si>
  <si>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</si>
  <si>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</si>
  <si>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</si>
  <si>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</si>
  <si>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</si>
  <si>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</si>
  <si>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</si>
  <si>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</si>
  <si>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</si>
  <si>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</si>
  <si>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</si>
  <si>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</si>
  <si>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</si>
  <si>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</si>
  <si>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</si>
  <si>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</si>
  <si>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</si>
  <si>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</si>
  <si>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</si>
  <si>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</si>
  <si>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</si>
  <si>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</si>
  <si>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</si>
  <si>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</si>
  <si>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</si>
  <si>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</si>
  <si>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</si>
  <si>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</si>
  <si>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</si>
  <si>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</si>
  <si>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</si>
  <si>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</si>
  <si>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</si>
  <si>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</si>
  <si>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</si>
  <si>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</si>
  <si>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</si>
  <si>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</si>
  <si>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</si>
  <si>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</si>
  <si>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</si>
  <si>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</si>
  <si>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</si>
  <si>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</si>
  <si>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</si>
  <si>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</si>
  <si>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</si>
  <si>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</si>
  <si>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</si>
  <si>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</si>
  <si>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</si>
  <si>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</si>
  <si>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</si>
  <si>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</si>
  <si>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</si>
  <si>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</si>
  <si>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</si>
  <si>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</si>
  <si>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</si>
  <si>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</si>
  <si>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</si>
  <si>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</si>
  <si>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</si>
  <si>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</si>
  <si>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</si>
  <si>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</si>
  <si>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</si>
  <si>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</si>
  <si>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</si>
  <si>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</si>
  <si>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</si>
  <si>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</si>
  <si>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</si>
  <si>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</si>
  <si>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</si>
  <si>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</si>
  <si>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</si>
  <si>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</si>
  <si>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</si>
  <si>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</si>
  <si>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</si>
  <si>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</si>
  <si>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</si>
  <si>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</si>
  <si>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</si>
  <si>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</si>
  <si>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</si>
  <si>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</si>
  <si>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</si>
  <si>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</si>
  <si>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</si>
  <si>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</si>
  <si>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</si>
  <si>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</si>
  <si>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</si>
  <si>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</si>
  <si>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</si>
  <si>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</si>
  <si>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</si>
  <si>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</si>
  <si>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</si>
  <si>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</si>
  <si>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</si>
  <si>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</si>
  <si>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</si>
  <si>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</si>
  <si>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</si>
  <si>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</si>
  <si>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</si>
  <si>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</si>
  <si>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</si>
  <si>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</si>
  <si>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</si>
  <si>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</si>
  <si>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</si>
  <si>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</si>
  <si>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</si>
  <si>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</si>
  <si>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</si>
  <si>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</si>
  <si>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</si>
  <si>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</si>
  <si>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</si>
  <si>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</si>
  <si>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</si>
  <si>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</si>
  <si>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</si>
  <si>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</si>
  <si>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</si>
  <si>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</si>
  <si>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</si>
  <si>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</si>
  <si>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</si>
  <si>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</si>
  <si>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</si>
  <si>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</si>
  <si>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</si>
  <si>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</si>
  <si>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</si>
  <si>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</si>
  <si>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</si>
  <si>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</si>
  <si>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</si>
  <si>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</si>
  <si>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</si>
  <si>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</si>
  <si>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</si>
  <si>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</si>
  <si>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</si>
  <si>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</si>
  <si>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</si>
  <si>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</si>
  <si>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</si>
  <si>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</si>
  <si>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</si>
  <si>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</si>
  <si>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</si>
  <si>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</si>
  <si>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</si>
  <si>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</si>
  <si>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</si>
  <si>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</si>
  <si>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</si>
  <si>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</si>
  <si>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</si>
  <si>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</si>
  <si>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</si>
  <si>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</si>
  <si>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</si>
  <si>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</si>
  <si>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</si>
  <si>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</si>
  <si>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</si>
  <si>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</si>
  <si>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</si>
  <si>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</si>
  <si>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</si>
  <si>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</si>
  <si>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</si>
  <si>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</si>
  <si>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</si>
  <si>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</si>
  <si>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</si>
  <si>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</si>
  <si>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</si>
  <si>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</si>
  <si>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</si>
  <si>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</si>
  <si>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</si>
  <si>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</si>
  <si>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</si>
  <si>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</si>
  <si>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</si>
  <si>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</si>
  <si>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</si>
  <si>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</si>
  <si>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</si>
  <si>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</si>
  <si>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</si>
  <si>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</si>
  <si>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</si>
  <si>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</si>
  <si>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</si>
  <si>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</si>
  <si>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</si>
  <si>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</si>
  <si>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</si>
  <si>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</si>
  <si>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</si>
  <si>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</si>
  <si>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</si>
  <si>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</si>
  <si>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</si>
  <si>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</si>
  <si>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</si>
  <si>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</si>
  <si>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</si>
  <si>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</si>
  <si>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</si>
  <si>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</si>
  <si>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</si>
  <si>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</si>
  <si>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</si>
  <si>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</si>
  <si>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</si>
  <si>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</si>
  <si>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</si>
  <si>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</si>
  <si>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</si>
  <si>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</si>
  <si>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</si>
  <si>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</si>
  <si>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</si>
  <si>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</si>
  <si>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</si>
  <si>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</si>
  <si>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</si>
  <si>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</si>
  <si>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</si>
  <si>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</si>
  <si>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</si>
  <si>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</si>
  <si>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</si>
  <si>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</si>
  <si>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</si>
  <si>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</si>
  <si>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</si>
  <si>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</si>
  <si>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</si>
  <si>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</si>
  <si>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</si>
  <si>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</si>
  <si>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</si>
  <si>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</si>
  <si>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</si>
  <si>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</si>
  <si>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</si>
  <si>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</si>
  <si>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</si>
  <si>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</si>
  <si>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</si>
  <si>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</si>
  <si>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</si>
  <si>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</si>
  <si>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</si>
  <si>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</si>
  <si>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</si>
  <si>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</si>
  <si>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</si>
  <si>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</si>
  <si>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</si>
  <si>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</si>
  <si>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</si>
  <si>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</si>
  <si>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</si>
  <si>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</si>
  <si>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</si>
  <si>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</si>
  <si>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</si>
  <si>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</si>
  <si>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</si>
  <si>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</si>
  <si>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</si>
  <si>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</si>
  <si>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</si>
  <si>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</si>
  <si>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</si>
  <si>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</si>
  <si>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</si>
  <si>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</si>
  <si>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</si>
  <si>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</si>
  <si>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</si>
  <si>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</si>
  <si>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</si>
  <si>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</si>
  <si>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</si>
  <si>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</si>
  <si>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</si>
  <si>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</si>
  <si>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</si>
  <si>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</si>
  <si>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</si>
  <si>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</si>
  <si>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</si>
  <si>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</si>
  <si>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</si>
  <si>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</si>
  <si>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</si>
  <si>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</si>
  <si>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</si>
  <si>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</si>
  <si>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</si>
  <si>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</si>
  <si>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</si>
  <si>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</si>
  <si>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</si>
  <si>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</si>
  <si>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</si>
  <si>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</si>
  <si>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</si>
  <si>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</si>
  <si>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</si>
  <si>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</si>
  <si>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</si>
  <si>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</si>
  <si>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</si>
  <si>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</si>
  <si>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</si>
  <si>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</si>
  <si>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</si>
  <si>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</si>
  <si>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</si>
  <si>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</si>
  <si>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</si>
  <si>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</si>
  <si>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</si>
  <si>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</si>
  <si>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</si>
  <si>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</si>
  <si>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</si>
  <si>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</si>
  <si>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</si>
  <si>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</si>
  <si>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</si>
  <si>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</si>
  <si>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</si>
  <si>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</si>
  <si>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</si>
  <si>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</si>
  <si>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</si>
  <si>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</si>
  <si>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</si>
  <si>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</si>
  <si>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</si>
  <si>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</si>
  <si>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</si>
  <si>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</si>
  <si>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</si>
  <si>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</si>
  <si>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</si>
  <si>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</si>
  <si>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</si>
  <si>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</si>
  <si>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</si>
  <si>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</si>
  <si>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</si>
  <si>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</si>
  <si>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</si>
  <si>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</si>
  <si>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</si>
  <si>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</si>
  <si>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</si>
  <si>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</si>
  <si>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</si>
  <si>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</si>
  <si>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</si>
  <si>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</si>
  <si>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</si>
  <si>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</si>
  <si>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</si>
  <si>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</si>
  <si>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</si>
  <si>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</si>
  <si>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</si>
  <si>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</si>
  <si>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</si>
  <si>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</si>
  <si>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</si>
  <si>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</si>
  <si>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</si>
  <si>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</si>
  <si>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</si>
  <si>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</si>
  <si>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</si>
  <si>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</si>
  <si>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</si>
  <si>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</si>
  <si>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</si>
  <si>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</si>
  <si>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</si>
  <si>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</si>
  <si>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</si>
  <si>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</si>
  <si>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</si>
  <si>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</si>
  <si>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</si>
  <si>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</si>
  <si>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</si>
  <si>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</si>
  <si>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</si>
  <si>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</si>
  <si>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</si>
  <si>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</si>
  <si>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</si>
  <si>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</si>
  <si>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</si>
  <si>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</si>
  <si>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</si>
  <si>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</si>
  <si>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</si>
  <si>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</si>
  <si>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</si>
  <si>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</si>
  <si>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</si>
  <si>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</si>
  <si>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</si>
  <si>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</si>
  <si>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</si>
  <si>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</si>
  <si>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</si>
  <si>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</si>
  <si>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</si>
  <si>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</si>
  <si>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</si>
  <si>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</si>
  <si>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</si>
  <si>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</si>
  <si>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</si>
  <si>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</si>
  <si>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</si>
  <si>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</si>
  <si>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</si>
  <si>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</si>
  <si>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</si>
  <si>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</si>
  <si>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</si>
  <si>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</si>
  <si>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</si>
  <si>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</si>
  <si>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</si>
  <si>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</si>
  <si>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</si>
  <si>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</si>
  <si>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</si>
  <si>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</si>
  <si>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</si>
  <si>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</si>
  <si>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</si>
  <si>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</si>
  <si>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</si>
  <si>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</si>
  <si>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</si>
  <si>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</si>
  <si>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</si>
  <si>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</si>
  <si>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</si>
  <si>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</si>
  <si>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</si>
  <si>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</si>
  <si>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</si>
  <si>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</si>
  <si>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</si>
  <si>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</si>
  <si>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</si>
  <si>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</si>
  <si>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</si>
  <si>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</si>
  <si>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</si>
  <si>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</si>
  <si>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</si>
  <si>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</si>
  <si>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</si>
  <si>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</si>
  <si>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</si>
  <si>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</si>
  <si>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</si>
  <si>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</si>
  <si>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</si>
  <si>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</si>
  <si>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</si>
  <si>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</si>
  <si>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</si>
  <si>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</si>
  <si>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</si>
  <si>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</si>
  <si>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</si>
  <si>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</si>
  <si>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</si>
  <si>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</si>
  <si>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</si>
  <si>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</si>
  <si>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</si>
  <si>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</si>
  <si>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</si>
  <si>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</si>
  <si>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</si>
  <si>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</si>
  <si>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</si>
  <si>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</si>
  <si>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</si>
  <si>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</si>
  <si>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</si>
  <si>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</si>
  <si>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</si>
  <si>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</si>
  <si>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</si>
  <si>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</si>
  <si>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</si>
  <si>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</si>
  <si>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</si>
  <si>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</si>
  <si>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</si>
  <si>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</si>
  <si>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</si>
  <si>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</si>
  <si>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</si>
  <si>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</si>
  <si>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</si>
  <si>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</si>
  <si>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</si>
  <si>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</si>
  <si>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</si>
  <si>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</si>
  <si>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</si>
  <si>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</si>
  <si>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</si>
  <si>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</si>
  <si>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</si>
  <si>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</si>
  <si>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</si>
  <si>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</si>
  <si>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</si>
  <si>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</si>
  <si>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</si>
  <si>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</si>
  <si>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</si>
  <si>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</si>
  <si>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</si>
  <si>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</si>
  <si>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</si>
  <si>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</si>
  <si>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</si>
  <si>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</si>
  <si>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</si>
  <si>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</si>
  <si>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</si>
  <si>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</si>
  <si>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</si>
  <si>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</si>
  <si>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</si>
  <si>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</si>
  <si>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</si>
  <si>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</si>
  <si>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</si>
  <si>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</si>
  <si>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</si>
  <si>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</si>
  <si>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</si>
  <si>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</si>
  <si>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</si>
  <si>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</si>
  <si>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</si>
  <si>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</si>
  <si>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</si>
  <si>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</si>
  <si>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</si>
  <si>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</si>
  <si>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</si>
  <si>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</si>
  <si>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</si>
  <si>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</si>
  <si>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</si>
  <si>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</si>
  <si>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</si>
  <si>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</si>
  <si>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</si>
  <si>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</si>
  <si>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</si>
  <si>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</si>
  <si>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</si>
  <si>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</si>
  <si>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</si>
  <si>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</si>
  <si>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</si>
  <si>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</si>
  <si>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</si>
  <si>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</si>
  <si>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</si>
  <si>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</si>
  <si>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</si>
  <si>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</si>
  <si>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</si>
  <si>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</si>
  <si>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</si>
  <si>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</si>
  <si>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</si>
  <si>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</si>
  <si>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</si>
  <si>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</si>
  <si>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</si>
  <si>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</si>
  <si>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</si>
  <si>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</si>
  <si>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</si>
  <si>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</si>
  <si>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</si>
  <si>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</si>
  <si>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</si>
  <si>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</si>
  <si>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</si>
  <si>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</si>
  <si>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</si>
  <si>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</si>
  <si>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</si>
  <si>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</si>
  <si>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</si>
  <si>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</si>
  <si>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</si>
  <si>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</si>
  <si>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</si>
  <si>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</si>
  <si>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</si>
  <si>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</si>
  <si>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</si>
  <si>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</si>
  <si>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</si>
  <si>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</si>
  <si>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</si>
  <si>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</si>
  <si>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</si>
  <si>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</si>
  <si>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</si>
  <si>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</si>
  <si>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</si>
  <si>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</si>
  <si>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</si>
  <si>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</si>
  <si>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</si>
  <si>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</si>
  <si>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</si>
  <si>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</si>
  <si>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</si>
  <si>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</si>
  <si>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</si>
  <si>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</si>
  <si>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</si>
  <si>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</si>
  <si>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</si>
  <si>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</si>
  <si>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</si>
  <si>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</si>
  <si>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</si>
  <si>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</si>
  <si>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</si>
  <si>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</si>
  <si>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</si>
  <si>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</si>
  <si>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</si>
  <si>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</si>
  <si>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</si>
  <si>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</si>
  <si>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</si>
  <si>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</si>
  <si>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</si>
  <si>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</si>
  <si>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</si>
  <si>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</si>
  <si>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</si>
  <si>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</si>
  <si>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</si>
  <si>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</si>
  <si>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</si>
  <si>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</si>
  <si>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</si>
  <si>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</si>
  <si>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</si>
  <si>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</si>
  <si>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</si>
  <si>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</si>
  <si>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</si>
  <si>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</si>
  <si>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</si>
  <si>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</si>
  <si>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</si>
  <si>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</si>
  <si>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</si>
  <si>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</si>
  <si>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</si>
  <si>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</si>
  <si>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</si>
  <si>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</si>
  <si>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</si>
  <si>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</si>
  <si>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</si>
  <si>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</si>
  <si>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</si>
  <si>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</si>
  <si>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</si>
  <si>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</si>
  <si>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</si>
  <si>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</si>
  <si>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</si>
  <si>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</si>
  <si>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</si>
  <si>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</si>
  <si>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</si>
  <si>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</si>
  <si>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</si>
  <si>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</si>
  <si>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</si>
  <si>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</si>
  <si>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</si>
  <si>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</si>
  <si>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</si>
  <si>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</si>
  <si>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</si>
  <si>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</si>
  <si>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</si>
  <si>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</si>
  <si>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</si>
  <si>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</si>
  <si>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</si>
  <si>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</si>
  <si>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</si>
  <si>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</si>
  <si>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</si>
  <si>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</si>
  <si>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</si>
  <si>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</si>
  <si>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</si>
  <si>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</si>
  <si>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</si>
  <si>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</si>
  <si>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</si>
  <si>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</si>
  <si>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</si>
  <si>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</si>
  <si>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</si>
  <si>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</si>
  <si>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</si>
  <si>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</si>
  <si>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</si>
  <si>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</si>
  <si>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</si>
  <si>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</si>
  <si>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</si>
  <si>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</si>
  <si>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</si>
  <si>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</si>
  <si>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</si>
  <si>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</si>
  <si>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</si>
  <si>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</si>
  <si>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</si>
  <si>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</si>
  <si>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</si>
  <si>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</si>
  <si>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</si>
  <si>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</si>
  <si>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</si>
  <si>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</si>
  <si>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</si>
  <si>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</si>
  <si>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</si>
  <si>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</si>
  <si>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</si>
  <si>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</si>
  <si>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</si>
  <si>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</si>
  <si>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</si>
  <si>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</si>
  <si>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</si>
  <si>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</si>
  <si>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</si>
  <si>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</si>
  <si>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</si>
  <si>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</si>
  <si>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</si>
  <si>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</si>
  <si>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</si>
  <si>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</si>
  <si>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</si>
  <si>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</si>
  <si>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</si>
  <si>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</si>
  <si>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</si>
  <si>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</si>
  <si>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</si>
  <si>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</si>
  <si>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</si>
  <si>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</si>
  <si>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</si>
  <si>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</si>
  <si>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</si>
  <si>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</si>
  <si>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</si>
  <si>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</si>
  <si>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</si>
  <si>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</si>
  <si>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</si>
  <si>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</si>
  <si>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</si>
  <si>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</si>
  <si>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</si>
  <si>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</si>
  <si>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</si>
  <si>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</si>
  <si>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</si>
  <si>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</si>
  <si>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</si>
  <si>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</si>
  <si>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</si>
  <si>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</si>
  <si>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</si>
  <si>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</si>
  <si>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</si>
  <si>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</si>
  <si>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</si>
  <si>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</si>
  <si>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</si>
  <si>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</si>
  <si>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</si>
  <si>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</si>
  <si>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</si>
  <si>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</si>
  <si>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</si>
  <si>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</si>
  <si>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</si>
  <si>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</si>
  <si>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</si>
  <si>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</si>
  <si>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</si>
  <si>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</si>
  <si>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</si>
  <si>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</si>
  <si>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</si>
  <si>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</si>
  <si>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</si>
  <si>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</si>
  <si>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</si>
  <si>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</si>
  <si>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</si>
  <si>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</si>
  <si>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</si>
  <si>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</si>
  <si>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</si>
  <si>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</si>
  <si>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</si>
  <si>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</si>
  <si>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</si>
  <si>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</si>
  <si>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</si>
  <si>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</si>
  <si>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</si>
  <si>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</si>
  <si>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</si>
  <si>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</si>
  <si>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</si>
  <si>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</si>
  <si>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</si>
  <si>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</si>
  <si>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</si>
  <si>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</si>
  <si>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</si>
  <si>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</si>
  <si>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</si>
  <si>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</si>
  <si>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</si>
  <si>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</si>
  <si>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</si>
  <si>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</si>
  <si>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</si>
  <si>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</si>
  <si>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</si>
  <si>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</si>
  <si>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</si>
  <si>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</si>
  <si>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</si>
  <si>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</si>
  <si>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</si>
  <si>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</si>
  <si>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</si>
  <si>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</si>
  <si>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</si>
  <si>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</si>
  <si>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</si>
  <si>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</si>
  <si>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</si>
  <si>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</si>
  <si>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</si>
  <si>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</si>
  <si>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</si>
  <si>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</si>
  <si>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</si>
  <si>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</si>
  <si>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</si>
  <si>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</si>
  <si>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</si>
  <si>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</si>
  <si>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</si>
  <si>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</si>
  <si>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</si>
  <si>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</si>
  <si>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</si>
  <si>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</si>
  <si>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</si>
  <si>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</si>
  <si>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</si>
  <si>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</si>
  <si>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</si>
  <si>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</si>
  <si>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</si>
  <si>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</si>
  <si>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</si>
  <si>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</si>
  <si>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</si>
  <si>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</si>
  <si>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</si>
  <si>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</si>
  <si>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</si>
  <si>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</si>
  <si>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</si>
  <si>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</si>
  <si>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</si>
  <si>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</si>
  <si>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</si>
  <si>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</si>
  <si>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</si>
  <si>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</si>
  <si>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</si>
  <si>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</si>
  <si>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</si>
  <si>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</si>
  <si>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</si>
  <si>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</si>
  <si>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</si>
  <si>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</si>
  <si>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</si>
  <si>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</si>
  <si>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</si>
  <si>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</si>
  <si>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</si>
  <si>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</si>
  <si>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</si>
  <si>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</si>
  <si>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</si>
  <si>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</si>
  <si>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</si>
  <si>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</si>
  <si>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</si>
  <si>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</si>
  <si>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</si>
  <si>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</si>
  <si>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</si>
  <si>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</si>
  <si>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</si>
  <si>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</si>
  <si>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</si>
  <si>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</si>
  <si>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</si>
  <si>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</si>
  <si>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</si>
  <si>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</si>
  <si>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</si>
  <si>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</si>
  <si>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</si>
  <si>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</si>
  <si>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</si>
  <si>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</si>
  <si>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</si>
  <si>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</si>
  <si>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</si>
  <si>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</si>
  <si>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</si>
  <si>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</si>
  <si>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</si>
  <si>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</si>
  <si>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</si>
  <si>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</si>
  <si>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</si>
  <si>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</si>
  <si>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</si>
  <si>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</si>
  <si>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</si>
  <si>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</si>
  <si>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</si>
  <si>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</si>
  <si>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</si>
  <si>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</si>
  <si>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</si>
  <si>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</si>
  <si>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</si>
  <si>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</si>
  <si>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</si>
  <si>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</si>
  <si>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</si>
  <si>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</si>
  <si>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</si>
  <si>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</si>
  <si>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</si>
  <si>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</si>
  <si>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</si>
  <si>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</si>
  <si>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</si>
  <si>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</si>
  <si>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</si>
  <si>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</si>
  <si>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</si>
  <si>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</si>
  <si>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</si>
  <si>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</si>
  <si>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</si>
  <si>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</si>
  <si>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</si>
  <si>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</si>
  <si>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</si>
  <si>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</si>
  <si>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</si>
  <si>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</si>
  <si>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</si>
  <si>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</si>
  <si>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</si>
  <si>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</si>
  <si>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</si>
  <si>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</si>
  <si>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</si>
  <si>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</si>
  <si>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</si>
  <si>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</si>
  <si>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</si>
  <si>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</si>
  <si>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</si>
  <si>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</si>
  <si>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</si>
  <si>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</si>
  <si>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</si>
  <si>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</si>
  <si>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</si>
  <si>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</si>
  <si>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</si>
  <si>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</si>
  <si>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</si>
  <si>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</si>
  <si>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</si>
  <si>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</si>
  <si>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</si>
  <si>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</si>
  <si>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</si>
  <si>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</si>
  <si>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</si>
  <si>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</si>
  <si>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</si>
  <si>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</si>
  <si>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</si>
  <si>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</si>
  <si>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</si>
  <si>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</si>
  <si>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</si>
  <si>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</si>
  <si>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</si>
  <si>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</si>
  <si>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</si>
  <si>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</si>
  <si>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</si>
  <si>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</si>
  <si>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</si>
  <si>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</si>
  <si>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</si>
  <si>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</si>
  <si>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</si>
  <si>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</si>
  <si>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</si>
  <si>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</si>
  <si>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</si>
  <si>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</si>
  <si>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</si>
  <si>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</si>
  <si>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</si>
  <si>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</si>
  <si>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</si>
  <si>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</si>
  <si>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</si>
  <si>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</si>
  <si>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</si>
  <si>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</si>
  <si>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</si>
  <si>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</si>
  <si>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</si>
  <si>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</si>
  <si>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</si>
  <si>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</si>
  <si>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</si>
  <si>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</si>
  <si>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</si>
  <si>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</si>
  <si>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</si>
  <si>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</si>
  <si>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</si>
  <si>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</si>
  <si>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</si>
  <si>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</si>
  <si>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</si>
  <si>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</si>
  <si>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</si>
  <si>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</si>
  <si>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</si>
  <si>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</si>
  <si>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</si>
  <si>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</si>
  <si>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</si>
  <si>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</si>
  <si>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</si>
  <si>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</si>
  <si>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</si>
  <si>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</si>
  <si>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</si>
  <si>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</si>
  <si>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</si>
  <si>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</si>
  <si>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</si>
  <si>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</si>
  <si>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</si>
  <si>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</si>
  <si>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</si>
  <si>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</si>
  <si>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</si>
  <si>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</si>
  <si>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</si>
  <si>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</si>
  <si>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</si>
  <si>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</si>
  <si>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</si>
  <si>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</si>
  <si>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</si>
  <si>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</si>
  <si>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</si>
  <si>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</si>
  <si>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</si>
  <si>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</si>
  <si>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</si>
  <si>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</si>
  <si>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</si>
  <si>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</si>
  <si>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</si>
  <si>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</si>
  <si>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</si>
  <si>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</si>
  <si>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</si>
  <si>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</si>
  <si>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</si>
  <si>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</si>
  <si>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</si>
  <si>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</si>
  <si>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</si>
  <si>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</si>
  <si>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</si>
  <si>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</si>
  <si>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</si>
  <si>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</si>
  <si>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</si>
  <si>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</si>
  <si>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</si>
  <si>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</si>
  <si>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</si>
  <si>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</si>
  <si>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</si>
  <si>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</si>
  <si>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</si>
  <si>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</si>
  <si>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</si>
  <si>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</si>
  <si>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</si>
  <si>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</si>
  <si>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</si>
  <si>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</si>
  <si>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</si>
  <si>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</si>
  <si>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</si>
  <si>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</si>
  <si>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</si>
  <si>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</si>
  <si>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</si>
  <si>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</si>
  <si>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</si>
  <si>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</si>
  <si>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</si>
  <si>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</si>
  <si>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</si>
  <si>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</si>
  <si>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</si>
  <si>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</si>
  <si>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</si>
  <si>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</si>
  <si>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</si>
  <si>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</si>
  <si>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</si>
  <si>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</si>
  <si>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</si>
  <si>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</si>
  <si>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</si>
  <si>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</si>
  <si>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</si>
  <si>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</si>
  <si>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</si>
  <si>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</si>
  <si>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</si>
  <si>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</si>
  <si>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</si>
  <si>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</si>
  <si>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</si>
  <si>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</si>
  <si>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</si>
  <si>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</si>
  <si>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</si>
  <si>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</si>
  <si>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</si>
  <si>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</si>
  <si>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</si>
  <si>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</si>
  <si>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</si>
  <si>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</si>
  <si>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</si>
  <si>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</si>
  <si>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</si>
  <si>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</si>
  <si>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</si>
  <si>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</si>
  <si>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</si>
  <si>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</si>
  <si>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</si>
  <si>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</si>
  <si>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</si>
  <si>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</si>
  <si>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</si>
  <si>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</si>
  <si>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</si>
  <si>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</si>
  <si>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</si>
  <si>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</si>
  <si>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</si>
  <si>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</si>
  <si>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</si>
  <si>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</si>
  <si>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</si>
  <si>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</si>
  <si>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</si>
  <si>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</si>
  <si>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</si>
  <si>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</si>
  <si>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</si>
  <si>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</si>
  <si>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</si>
  <si>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</si>
  <si>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</si>
  <si>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</si>
  <si>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</si>
  <si>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</si>
  <si>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</si>
  <si>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</si>
  <si>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</si>
  <si>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</si>
  <si>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</si>
  <si>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</si>
  <si>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</si>
  <si>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</si>
  <si>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</si>
  <si>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</si>
  <si>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</si>
  <si>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</si>
  <si>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</si>
  <si>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</si>
  <si>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</si>
  <si>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</si>
  <si>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</si>
  <si>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</si>
  <si>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</si>
  <si>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</si>
  <si>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</si>
  <si>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</si>
  <si>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</si>
  <si>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</si>
  <si>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</si>
  <si>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</si>
  <si>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</si>
  <si>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</si>
  <si>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</si>
  <si>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</si>
  <si>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</si>
  <si>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</si>
  <si>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</si>
  <si>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</si>
  <si>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</si>
  <si>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</si>
  <si>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</si>
  <si>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</si>
  <si>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</si>
  <si>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</si>
  <si>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</si>
  <si>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</si>
  <si>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</si>
  <si>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</si>
  <si>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</si>
  <si>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</si>
  <si>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</si>
  <si>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</si>
  <si>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</si>
  <si>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</si>
  <si>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</si>
  <si>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</si>
  <si>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</si>
  <si>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</si>
  <si>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</si>
  <si>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</si>
  <si>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</si>
  <si>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</si>
  <si>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</si>
  <si>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</si>
  <si>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</si>
  <si>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</si>
  <si>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</si>
  <si>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</si>
  <si>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</si>
  <si>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</si>
  <si>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</si>
  <si>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</si>
  <si>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</si>
  <si>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</si>
  <si>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</si>
  <si>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</si>
  <si>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</si>
  <si>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</si>
  <si>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</si>
  <si>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</si>
  <si>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</si>
  <si>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</si>
  <si>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</si>
  <si>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</si>
  <si>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</si>
  <si>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</si>
  <si>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</si>
  <si>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</si>
  <si>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</si>
  <si>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</si>
  <si>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</si>
  <si>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</si>
  <si>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</si>
  <si>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</si>
  <si>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</si>
  <si>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</si>
  <si>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</si>
  <si>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</si>
  <si>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</si>
  <si>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</si>
  <si>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</si>
  <si>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</si>
  <si>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</si>
  <si>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</si>
  <si>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</si>
  <si>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</si>
  <si>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</si>
  <si>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</si>
  <si>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</si>
  <si>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</si>
  <si>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</si>
  <si>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</si>
  <si>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</si>
  <si>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</si>
  <si>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</si>
  <si>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</si>
  <si>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</si>
  <si>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</si>
  <si>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</si>
  <si>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</si>
  <si>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</si>
  <si>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</si>
  <si>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</si>
  <si>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</si>
  <si>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</si>
  <si>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</si>
  <si>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</si>
  <si>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</si>
  <si>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</si>
  <si>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</si>
  <si>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</si>
  <si>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</si>
  <si>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</si>
  <si>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</si>
  <si>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</si>
  <si>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</si>
  <si>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</si>
  <si>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</si>
  <si>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</si>
  <si>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</si>
  <si>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</si>
  <si>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</si>
  <si>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</si>
  <si>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</si>
  <si>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</si>
  <si>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</si>
  <si>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</si>
  <si>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</si>
  <si>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</si>
  <si>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</si>
  <si>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</si>
  <si>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</si>
  <si>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</si>
  <si>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</si>
  <si>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</si>
  <si>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</si>
  <si>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</si>
  <si>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</si>
  <si>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</si>
  <si>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</si>
  <si>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</si>
  <si>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</si>
  <si>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</si>
  <si>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</si>
  <si>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</si>
  <si>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</si>
  <si>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</si>
  <si>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</si>
  <si>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</si>
  <si>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</si>
  <si>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</si>
  <si>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</si>
  <si>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</si>
  <si>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</si>
  <si>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</si>
  <si>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</si>
  <si>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</si>
  <si>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</si>
  <si>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</si>
  <si>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</si>
  <si>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</si>
  <si>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</si>
  <si>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</si>
  <si>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</si>
  <si>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</si>
  <si>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</si>
  <si>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</si>
  <si>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</si>
  <si>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</si>
  <si>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</si>
  <si>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</si>
  <si>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</si>
  <si>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</si>
  <si>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</si>
  <si>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</si>
  <si>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</si>
  <si>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</si>
  <si>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</si>
  <si>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</si>
  <si>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</si>
  <si>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</si>
  <si>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</si>
  <si>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</si>
  <si>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</si>
  <si>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</si>
  <si>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</si>
  <si>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</si>
  <si>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</si>
  <si>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</si>
  <si>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</si>
  <si>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</si>
  <si>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</si>
  <si>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</si>
  <si>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</si>
  <si>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</si>
  <si>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</si>
  <si>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</si>
  <si>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</si>
  <si>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</si>
  <si>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</si>
  <si>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</si>
  <si>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</si>
  <si>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</si>
  <si>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</si>
  <si>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</si>
  <si>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</si>
  <si>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</si>
  <si>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</si>
  <si>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</si>
  <si>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</si>
  <si>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</si>
  <si>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</si>
  <si>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</si>
  <si>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</si>
  <si>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</si>
  <si>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</si>
  <si>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</si>
  <si>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</si>
  <si>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</si>
  <si>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</si>
  <si>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</si>
  <si>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</si>
  <si>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</si>
  <si>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</si>
  <si>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</si>
  <si>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</si>
  <si>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</si>
  <si>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</si>
  <si>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</si>
  <si>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</si>
  <si>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</si>
  <si>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</si>
  <si>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</si>
  <si>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</si>
  <si>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</si>
  <si>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</si>
  <si>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</si>
  <si>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</si>
  <si>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</si>
  <si>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</si>
  <si>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</si>
  <si>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</si>
  <si>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</si>
  <si>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</si>
  <si>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</si>
  <si>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</si>
  <si>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</si>
  <si>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</si>
  <si>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</si>
  <si>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</si>
  <si>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</si>
  <si>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</si>
  <si>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</si>
  <si>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</si>
  <si>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</si>
  <si>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</si>
  <si>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</si>
  <si>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</si>
  <si>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</si>
  <si>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</si>
  <si>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</si>
  <si>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</si>
  <si>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</si>
  <si>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</si>
  <si>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</si>
  <si>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</si>
  <si>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</si>
  <si>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</si>
  <si>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</si>
  <si>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</si>
  <si>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</si>
  <si>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</si>
  <si>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</si>
  <si>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</si>
  <si>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</si>
  <si>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</si>
  <si>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</si>
  <si>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</si>
  <si>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</si>
  <si>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</si>
  <si>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</si>
  <si>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</si>
  <si>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</si>
  <si>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</si>
  <si>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</si>
  <si>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</si>
  <si>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</si>
  <si>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</si>
  <si>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</si>
  <si>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</si>
  <si>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</si>
  <si>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</si>
  <si>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</si>
  <si>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</si>
  <si>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</si>
  <si>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</si>
  <si>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</si>
  <si>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</si>
  <si>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</si>
  <si>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</si>
  <si>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</si>
  <si>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</si>
  <si>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</si>
  <si>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</si>
  <si>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</si>
  <si>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</si>
  <si>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</si>
  <si>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</si>
  <si>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</si>
  <si>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</si>
  <si>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</si>
  <si>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</si>
  <si>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</si>
  <si>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</si>
  <si>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</si>
  <si>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</si>
  <si>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</si>
  <si>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</si>
  <si>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</si>
  <si>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</si>
  <si>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</si>
  <si>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</si>
  <si>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</si>
  <si>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</si>
  <si>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</si>
  <si>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</si>
  <si>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</si>
  <si>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</si>
  <si>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</si>
  <si>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</si>
  <si>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</si>
  <si>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</si>
  <si>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</si>
  <si>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</si>
  <si>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</si>
  <si>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</si>
  <si>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</si>
  <si>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</si>
  <si>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</si>
  <si>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</si>
  <si>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</si>
  <si>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</si>
  <si>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</si>
  <si>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</si>
  <si>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</si>
  <si>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</si>
  <si>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</si>
  <si>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</si>
  <si>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</si>
  <si>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</si>
  <si>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</si>
  <si>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</si>
  <si>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</si>
  <si>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</si>
  <si>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</si>
  <si>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</si>
  <si>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</si>
  <si>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</si>
  <si>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</si>
  <si>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</si>
  <si>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</si>
  <si>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</si>
  <si>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</si>
  <si>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</si>
  <si>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</si>
  <si>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</si>
  <si>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</si>
  <si>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</si>
  <si>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</si>
  <si>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</si>
  <si>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</si>
  <si>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</si>
  <si>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</si>
  <si>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</si>
  <si>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</si>
  <si>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</si>
  <si>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</si>
  <si>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</si>
  <si>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</si>
  <si>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</si>
  <si>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</si>
  <si>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</si>
  <si>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</si>
  <si>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</si>
  <si>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</si>
  <si>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</si>
  <si>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</si>
  <si>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</si>
  <si>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</si>
  <si>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</si>
  <si>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</si>
  <si>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</si>
  <si>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</si>
  <si>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</si>
  <si>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</si>
  <si>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</si>
  <si>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</si>
  <si>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</si>
  <si>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</si>
  <si>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</si>
  <si>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</si>
  <si>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</si>
  <si>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</si>
  <si>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</si>
  <si>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</si>
  <si>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</si>
  <si>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</si>
  <si>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</si>
  <si>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</si>
  <si>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</si>
  <si>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</si>
  <si>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</si>
  <si>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</si>
  <si>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</si>
  <si>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</si>
  <si>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</si>
  <si>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</si>
  <si>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</si>
  <si>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</si>
  <si>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</si>
  <si>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</si>
  <si>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</si>
  <si>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</si>
  <si>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</si>
  <si>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</si>
  <si>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</si>
  <si>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</si>
  <si>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</si>
  <si>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</si>
  <si>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</si>
  <si>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</si>
  <si>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</si>
  <si>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</si>
  <si>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</si>
  <si>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</si>
  <si>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</si>
  <si>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</si>
  <si>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</si>
  <si>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</si>
  <si>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</si>
  <si>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</si>
  <si>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</si>
  <si>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</si>
  <si>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</si>
  <si>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</si>
  <si>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</si>
  <si>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</si>
  <si>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</si>
  <si>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</si>
  <si>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</si>
  <si>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</si>
  <si>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</si>
  <si>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</si>
  <si>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</si>
  <si>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</si>
  <si>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</si>
  <si>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</si>
  <si>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</si>
  <si>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</si>
  <si>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</si>
  <si>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</si>
  <si>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</si>
  <si>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</si>
  <si>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</si>
  <si>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</si>
  <si>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</si>
  <si>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</si>
  <si>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</si>
  <si>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</si>
  <si>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</si>
  <si>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</si>
  <si>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</si>
  <si>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</si>
  <si>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</si>
  <si>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</si>
  <si>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</si>
  <si>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</si>
  <si>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</si>
  <si>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</si>
  <si>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</si>
  <si>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</si>
  <si>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</si>
  <si>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</si>
  <si>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</si>
  <si>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</si>
  <si>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</si>
  <si>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</si>
  <si>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</si>
  <si>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</si>
  <si>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</si>
  <si>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</si>
  <si>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</si>
  <si>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</si>
  <si>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</si>
  <si>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</si>
  <si>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 xml:space="preserve">NO PCM </t>
  </si>
  <si>
    <t>60 MIN</t>
  </si>
  <si>
    <t>PCM-20251130-00001588</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</si>
  <si>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</si>
  <si>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</si>
  <si>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</si>
  <si>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</si>
  <si>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</si>
  <si>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</si>
  <si>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</si>
  <si>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</si>
  <si>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</si>
  <si>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 xml:space="preserve"> PCM-20251130-00001604</t>
  </si>
  <si>
    <t>Em team at site,  whole area sceco off complaint done, and trying to secure parking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</si>
</sst>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6" dataDxfId="45" headerRowBorderDxfId="43" tableBorderDxfId="44" totalsRowBorderDxfId="42">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29" dataDxfId="28" headerRowBorderDxfId="26" tableBorderDxfId="27">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329.04680347222165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45991.995229398148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45991.995229398148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45991.995229398148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45991.995229398148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45991.995229398148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45991.995229398148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45991.995229398148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45991.995229398148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45991.995229398148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45991.995229398148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45991.995229398148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45991.995229398148</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45991.995229398148</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45991.995229398148</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45991.995229398148</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45991.995229398148</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45991.995229398148</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45991.995229398148</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45991.995229398148</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45991.995229398148</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45991.995229398148</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45991.995229398148</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45991.995229398148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45991.995229398148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45991.995229398148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45991.995229398148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45991.995229398148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45991.995229398148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45991.995229398148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45991.995229398148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45991.995229398148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45991.995229398148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45991.995229398148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45991.995229398148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45991.995229398148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45991.995229398148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45991.995229398148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45991.995229398148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45991.995229398148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45991.995229398148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45991.995229398148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45991.995229398148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45991.995229398148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45991.995229398148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45991.995229398148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45991.995229398148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45991.995229398148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45991.995229398148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45991.995229398148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45991.995229398148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45991.995229398148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45991.995229398148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45991.995229398148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45991.995229398148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45991.995229398148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45991.995229398148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45991.995229398148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45991.995229398148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45991.995229398148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45991.995229398148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45991.995229398148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45991.995229398148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45991.995229398148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45991.995229398148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45991.995229398148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45991.995229398148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45991.995229398148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45991.995229398148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45991.995229398148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45991.995229398148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45991.995229398148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45991.995229398148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45991.995229398148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45991.995229398148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45991.995229398148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45991.995229398148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45991.995229398148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45991.995229398148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45991.995229398148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45991.995229398148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45991.995229398148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45991.995229398148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45991.995229398148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45991.995229398148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45991.995229398148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45991.995229398148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45991.995229398148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45991.995229398148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45991.995229398148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45991.995229398148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45991.995229398148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45991.995229398148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45991.995229398148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45991.995229398148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45991.995229398148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45991.995229398148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45991.995229398148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45991.995229398148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45991.995229398148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45991.995229398148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45991.995229398148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45991.995229398148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45991.995229398148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45991.995229398148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45991.995229398148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45991.995229398148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45991.995229398148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45991.995229398148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45991.995229398148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45991.995229398148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45991.995229398148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45991.995229398148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45991.995229398148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45991.995229398148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45991.995229398148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45991.995229398148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45991.995229398148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45991.995229398148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45991.995229398148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45991.995229398148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45991.995229398148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45991.995229398148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45991.995229398148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45991.995229398148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45991.995229398148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45991.995229398148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45991.995229398148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45991.995229398148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45991.995229398148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45991.995229398148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45991.995229398148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45991.995229398148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45991.995229398148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45991.995229398148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45991.995229398148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45991.995229398148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45991.995229398148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45991.995229398148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45991.995229398148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45991.995229398148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45991.995229398148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45991.995229398148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45991.995229398148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45991.995229398148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45991.995229398148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45991.995229398148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45991.995229398148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45991.995229398148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45991.995229398148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45991.995229398148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45991.995229398148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45991.995229398148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45991.995229398148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45991.995229398148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45991.995229398148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45991.995229398148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45991.995229398148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45991.995229398148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45991.995229398148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45991.995229398148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45991.995229398148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45991.995229398148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45991.995229398148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45991.995229398148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45991.995229398148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45991.995229398148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45991.995229398148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45991.995229398148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45991.995229398148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45991.995229398148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45991.995229398148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45991.995229398148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45991.995229398148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45991.995229398148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45991.995229398148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45991.995229398148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45991.995229398148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45991.995229398148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45991.995229398148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45991.995229398148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45991.995229398148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45991.995229398148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45991.995229398148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45991.995229398148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45991.995229398148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45991.995229398148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45991.995229398148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45991.995229398148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45991.995229398148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45991.995229398148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45991.995229398148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45991.995229398148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45991.995229398148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45991.995229398148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45991.995229398148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45991.995229398148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45991.995229398148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45991.995229398148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45991.995229398148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45991.995229398148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45991.995229398148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45991.995229398148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45991.995229398148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45991.995229398148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45991.995229398148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45991.995229398148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45991.995229398148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45991.995229398148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45991.995229398148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45991.995229398148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45991.995229398148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45991.995229398148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45991.995229398148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45991.995229398148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45991.995229398148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45991.995229398148</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45991.995229398148</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45991.995229398148</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45991.995229398148</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45991.995229398148</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45991.995229398148</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45991.995229398148</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45991.995229398148</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45991.995229398148</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45991.995229398148</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45991.995229398148</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59927690-435A-46B7-88F0-C49B66F523BB}"/>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166.99539143518632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7.6078104166663252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45991.995229398148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45991.995229398148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45991.995229398148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45991.995229398148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45991.995229398148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45991.995229398148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45991.995229398148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45991.995229398148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45991.995229398148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45991.995229398148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45991.995229398148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45991.995229398148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45991.995229398148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45991.995229398148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45991.995229398148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45991.995229398148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45991.995229398148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45991.995229398148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45991.995229398148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45991.995229398148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45991.995229398148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45991.995229398148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45991.995229398148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45991.995229398148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45991.995229398148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45991.995229398148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45991.995229398148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45991.995229398148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45991.995229398148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45991.995229398148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45991.995229398148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45991.995229398148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45991.995229398148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45991.995229398148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45991.995229398148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45991.995229398148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45991.995229398148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45991.995229398148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45991.995229398148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45991.995229398148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45991.995229398148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45991.995229398148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45991.995229398148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45991.995229398148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45991.995229398148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45991.995229398148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45991.995229398148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45991.995229398148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45991.995229398148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45991.995229398148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45991.995229398148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45991.995229398148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45991.995229398148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45991.995229398148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45991.995229398148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45991.995229398148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45991.995229398148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45991.995229398148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45991.995229398148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45991.995229398148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45991.995229398148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45991.995229398148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45991.995229398148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45991.995229398148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45991.995229398148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45991.995229398148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45991.995229398148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45991.995229398148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45991.995229398148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45991.995229398148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45991.995229398148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45991.995229398148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45991.995229398148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45991.995229398148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45991.995229398148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45991.995229398148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45991.995229398148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45991.995229398148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45991.995229398148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45991.995229398148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45991.995229398148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45991.995229398148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45991.995229398148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45991.995229398148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45991.995229398148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45991.995229398148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45991.995229398148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45991.995229398148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45991.995229398148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45991.995229398148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45991.995229398148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45991.995229398148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45991.995229398148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45991.995229398148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45991.995229398148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45991.995229398148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45991.995229398148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45991.995229398148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45991.995229398148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45991.995229398148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45991.995229398148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45991.995229398148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45991.995229398148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45991.995229398148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45991.995229398148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45991.995229398148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45991.995229398148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45991.995229398148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45991.995229398148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45991.995229398148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45991.995229398148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45991.995229398148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45991.995229398148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45991.995229398148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45991.995229398148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45991.995229398148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45991.995229398148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45991.995229398148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45991.995229398148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45991.995229398148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45991.995229398148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45991.995229398148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45991.995229398148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45991.995229398148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45991.995229398148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45991.995229398148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45991.995229398148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45991.995229398148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45991.995229398148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45991.995229398148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45991.995229398148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45991.995229398148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45991.995229398148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45991.995229398148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45991.995229398148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45991.995229398148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45991.995229398148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45991.995229398148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45991.995229398148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45991.995229398148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45991.995229398148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45991.995229398148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45991.995229398148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45991.995229398148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45991.995229398148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45991.995229398148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45991.995229398148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45991.995229398148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45991.995229398148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45991.995229398148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45991.995229398148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45991.995229398148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45991.995229398148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45991.995229398148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45991.995229398148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45991.995229398148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45991.995229398148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45991.995229398148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45991.995229398148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45991.995229398148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45991.995229398148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45991.995229398148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45991.995229398148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45991.995229398148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45991.995229398148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45991.995229398148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45991.995229398148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45991.995229398148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45991.995229398148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45991.995229398148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45991.995229398148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45991.995229398148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45991.995229398148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45991.995229398148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45991.995229398148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45991.995229398148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45991.995229398148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45991.995229398148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45991.995229398148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45991.995229398148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45991.995229398148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45991.995229398148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45991.995229398148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45991.995229398148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45991.995229398148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45991.995229398148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45991.995229398148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45991.995229398148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45991.995229398148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45991.995229398148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45991.995229398148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45991.995229398148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45991.995229398148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45991.995229398148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45991.995229398148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45991.995229398148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45991.995229398148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45991.995229398148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45991.995229398148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45991.995229398148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45991.995229398148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45991.995229398148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45991.995229398148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45991.995229398148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45991.995229398148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45991.995229398148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45991.995229398148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45991.995229398148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45991.995229398148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45991.995229398148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45991.995229398148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45991.995229398148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45991.995229398148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45991.995229398148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45991.995229398148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45991.995229398148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45991.995229398148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45991.995229398148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45991.995229398148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45991.995229398148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45991.995229398148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45991.995229398148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45991.995229398148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45991.995229398148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45991.995229398148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45991.995229398148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45991.995229398148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45991.995229398148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45991.995229398148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45991.995229398148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45991.995229398148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45991.995229398148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45991.995229398148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45991.995229398148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45991.995229398148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45991.995229398148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45991.995229398148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45991.995229398148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45991.995229398148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45991.995229398148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45991.995229398148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45991.995229398148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45991.995229398148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45991.995229398148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45991.995229398148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45991.995229398148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45991.995229398148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45991.995229398148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45991.995229398148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45991.995229398148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45991.995229398148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45991.995229398148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45991.995229398148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45991.995229398148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45991.995229398148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45991.995229398148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45991.995229398148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45991.995229398148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45991.995229398148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45991.995229398148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45991.995229398148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45991.995229398148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45991.995229398148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45991.995229398148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45991.995229398148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45991.995229398148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45991.995229398148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45991.995229398148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45991.995229398148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45991.995229398148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45991.995229398148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45991.995229398148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45991.995229398148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45991.995229398148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45991.995229398148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45991.995229398148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45991.995229398148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45991.995229398148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45991.995229398148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45991.995229398148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45991.995229398148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45991.995229398148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45991.995229398148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45991.995229398148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45991.995229398148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45991.995229398148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45991.995229398148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45991.995229398148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45991.995229398148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45991.995229398148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45991.995229398148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45991.995229398148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45991.995229398148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45991.995229398148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45991.995229398148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45991.995229398148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45991.995229398148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45991.995229398148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45991.995229398148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45991.995229398148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45991.995229398148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45991.995229398148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45991.995229398148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45991.995229398148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45991.995229398148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45991.995229398148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45991.995229398148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45991.995229398148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45991.995229398148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45991.995229398148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45991.995229398148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45991.995229398148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45991.995229398148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45991.995229398148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45991.995229398148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45991.995229398148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45991.995229398148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45991.995229398148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45991.995229398148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45991.995229398148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45991.995229398148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45991.995229398148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45991.995229398148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45991.995229398148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45991.995229398148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45991.995229398148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45991.995229398148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45991.995229398148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45991.995229398148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45991.995229398148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45991.995229398148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45991.995229398148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45991.995229398148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45991.995229398148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45991.995229398148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45991.995229398148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45991.995229398148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45991.995229398148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45991.995229398148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45991.995229398148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45991.995229398148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45991.995229398148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45991.995229398148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45991.995229398148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45991.995229398148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45991.995229398148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45991.995229398148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45991.995229398148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45991.995229398148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45991.995229398148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45991.995229398148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45991.995229398148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45991.995229398148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45991.995229398148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45991.995229398148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45991.995229398148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45991.995229398148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45991.995229398148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45991.995229398148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45991.995229398148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45991.995229398148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45991.995229398148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45991.995229398148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45991.995229398148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45991.995229398148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45991.995229398148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45991.995229398148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45991.995229398148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45991.995229398148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45991.995229398148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45991.995229398148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45991.995229398148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45991.995229398148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45991.995229398148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45991.995229398148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45991.995229398148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45991.995229398148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45991.995229398148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45991.995229398148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45991.995229398148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45991.995229398148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45991.995229398148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45991.995229398148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45991.995229398148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45991.995229398148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45991.995229398148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45991.995229398148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45991.995229398148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45991.995229398148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45991.995229398148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45991.995229398148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45991.995229398148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45991.995229398148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45991.995229398148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45991.995229398148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45991.995229398148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45991.995229398148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45991.995229398148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45991.995229398148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45991.995229398148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45991.995229398148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45991.995229398148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45991.995229398148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45991.995229398148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45991.995229398148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45991.995229398148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45991.995229398148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45991.995229398148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45991.995229398148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45991.995229398148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45991.995229398148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45991.995229398148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45991.995229398148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45991.995229398148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45991.995229398148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45991.995229398148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45991.995229398148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45991.995229398148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45991.995229398148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45991.995229398148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45991.995229398148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45991.995229398148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45991.995229398148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45991.995229398148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45991.995229398148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45991.995229398148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45991.995229398148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45991.995229398148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45991.995229398148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45991.995229398148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45991.995229398148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45991.995229398148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45991.995229398148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45991.995229398148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45991.995229398148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45991.995229398148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45991.995229398148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45991.995229398148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45991.995229398148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45991.995229398148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45991.995229398148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45991.995229398148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45991.995229398148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45991.995229398148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45991.995229398148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45991.995229398148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45991.995229398148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45991.995229398148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45991.995229398148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45991.995229398148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45991.995229398148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45991.995229398148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45991.995229398148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45991.995229398148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45991.995229398148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45991.995229398148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45991.995229398148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45991.995229398148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45991.995229398148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45991.995229398148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45991.995229398148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45991.995229398148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45991.995229398148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45991.995229398148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45991.995229398148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45991.995229398148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45991.995229398148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45991.995229398148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45991.995229398148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45991.995229398148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45991.995229398148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45991.995229398148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45991.995229398148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45991.995229398148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45991.995229398148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45991.995229398148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45991.995229398148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45991.995229398148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45991.995229398148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45991.995229398148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45991.995229398148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45991.995229398148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45991.995229398148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45991.995229398148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45991.995229398148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45991.995229398148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45991.995229398148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45991.995229398148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45991.995229398148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45991.995229398148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45991.995229398148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45991.995229398148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45991.995229398148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45991.995229398148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45991.995229398148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45991.995229398148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45991.995229398148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45991.995229398148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45991.995229398148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45991.995229398148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45991.995229398148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45991.995229398148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45991.995229398148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45991.995229398148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45991.995229398148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45991.995229398148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45991.995229398148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45991.995229398148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45991.995229398148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45991.995229398148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45991.995229398148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45991.995229398148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45991.995229398148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45991.995229398148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45991.995229398148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45991.995229398148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45991.995229398148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45991.995229398148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45991.995229398148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45991.995229398148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45991.995229398148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45991.995229398148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45991.995229398148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45991.995229398148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45991.995229398148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45991.995229398148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45991.995229398148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45991.995229398148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45991.995229398148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45991.995229398148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45991.995229398148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45991.995229398148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45991.995229398148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45991.995229398148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45991.995229398148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45991.995229398148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45991.995229398148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45991.995229398148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45991.995229398148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45991.995229398148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45991.995229398148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45991.995229398148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45991.995229398148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45991.995229398148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45991.995229398148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45991.995229398148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45991.995229398148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45991.995229398148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45991.995229398148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45991.995229398148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45991.995229398148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45991.995229398148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45991.995229398148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45991.995229398148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45991.995229398148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45991.995229398148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45991.995229398148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45991.995229398148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45991.995229398148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45991.995229398148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45991.995229398148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45991.995229398148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45991.995229398148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45991.995229398148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45991.995229398148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45991.995229398148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45991.995229398148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45991.995229398148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45991.995229398148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45991.995229398148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45991.995229398148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45991.995229398148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45991.995229398148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45991.995229398148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45991.995229398148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45991.995229398148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45991.995229398148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45991.995229398148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45991.995229398148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45991.995229398148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45991.995229398148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45991.995229398148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45991.995229398148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45991.995229398148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45991.995229398148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45991.995229398148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45991.995229398148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45991.995229398148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45991.995229398148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45991.995229398148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45991.995229398148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45991.995229398148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45991.995229398148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45991.995229398148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45991.995229398148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45991.995229398148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45991.995229398148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45991.995229398148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45991.995229398148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45991.995229398148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45991.995229398148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45991.995229398148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45991.995229398148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45991.995229398148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45991.995229398148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45991.995229398148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45991.995229398148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45991.995229398148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45991.995229398148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45991.995229398148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45991.995229398148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45991.995229398148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45991.995229398148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45991.995229398148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45991.995229398148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45991.995229398148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45991.995229398148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45991.995229398148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45991.995229398148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45991.995229398148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45991.995229398148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45991.995229398148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45991.995229398148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45991.995229398148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45991.995229398148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45991.995229398148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45991.995229398148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45991.995229398148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45991.995229398148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45991.995229398148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45991.995229398148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45991.995229398148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45991.995229398148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45991.995229398148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45991.995229398148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45991.995229398148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45991.995229398148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45991.995229398148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45991.995229398148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45991.995229398148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45991.995229398148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45991.995229398148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45991.995229398148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45991.995229398148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45991.995229398148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45991.995229398148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45991.995229398148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45991.995229398148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45991.995229398148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45991.995229398148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45991.995229398148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45991.995229398148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45991.995229398148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45991.995229398148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45991.995229398148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45991.995229398148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45991.995229398148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45991.995229398148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45991.995229398148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45991.995229398148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45991.995229398148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45991.995229398148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45991.995229398148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45991.995229398148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45991.995229398148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45991.995229398148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45991.995229398148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45991.995229398148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45991.995229398148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45991.995229398148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45991.995229398148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45991.995229398148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45991.995229398148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45991.995229398148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45991.995229398148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45991.995229398148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45991.995229398148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45991.995229398148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45991.995229398148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45991.995229398148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45991.995229398148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45991.995229398148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45991.995229398148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45991.995229398148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45991.995229398148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45991.995229398148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45991.995229398148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45991.995229398148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45991.995229398148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45991.995229398148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45991.995229398148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45991.995229398148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45991.995229398148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45991.995229398148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45991.995229398148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45991.995229398148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45991.995229398148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45991.995229398148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45991.995229398148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45991.995229398148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45991.995229398148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45991.995229398148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45991.995229398148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45991.995229398148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45991.995229398148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45991.995229398148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45991.995229398148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45991.995229398148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45991.995229398148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45991.995229398148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45991.995229398148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45991.995229398148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45991.995229398148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45991.995229398148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45991.995229398148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45991.995229398148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45991.995229398148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45991.995229398148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45991.995229398148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45991.995229398148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45991.995229398148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45991.995229398148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45991.995229398148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45991.995229398148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45991.995229398148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45991.995229398148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45991.995229398148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45991.995229398148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45991.995229398148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45991.995229398148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45991.995229398148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45991.995229398148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45991.995229398148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45991.995229398148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45991.995229398148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45991.995229398148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45991.995229398148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45991.995229398148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45991.995229398148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45991.995229398148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45991.995229398148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45991.995229398148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45991.995229398148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45991.995229398148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45991.995229398148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45991.995229398148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45991.995229398148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45991.995229398148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45991.995229398148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45991.995229398148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45991.995229398148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45991.995229398148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45991.995229398148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45991.995229398148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45991.995229398148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45991.995229398148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45991.995229398148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45991.995229398148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45991.995229398148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45991.995229398148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45991.995229398148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45991.995229398148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45991.995229398148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45991.995229398148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45991.995229398148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45991.995229398148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45991.995229398148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45991.995229398148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45991.995229398148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45991.995229398148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45991.995229398148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45991.995229398148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45991.995229398148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45991.995229398148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45991.995229398148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45991.995229398148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45991.995229398148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45991.995229398148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45991.995229398148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45991.995229398148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45991.995229398148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45991.995229398148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45991.995229398148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45991.995229398148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45991.995229398148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45991.995229398148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45991.995229398148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45991.995229398148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45991.995229398148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45991.995229398148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45991.995229398148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45991.995229398148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45991.995229398148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45991.995229398148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45991.995229398148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45991.995229398148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45991.995229398148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45991.995229398148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45991.995229398148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45991.995229398148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45991.995229398148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45991.995229398148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45991.995229398148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45991.995229398148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45991.995229398148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45991.995229398148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45991.995229398148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45991.995229398148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45991.995229398148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45991.995229398148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45991.995229398148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45991.995229398148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45991.995229398148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45991.995229398148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45991.995229398148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45991.995229398148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45991.995229398148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45991.995229398148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45991.995229398148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45991.995229398148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45991.995229398148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45991.995229398148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45991.995229398148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45991.995229398148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45991.995229398148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45991.995229398148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45991.995229398148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45991.995229398148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45991.995229398148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45991.995229398148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45991.995229398148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45991.995229398148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45991.995229398148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45991.995229398148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45991.995229398148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45991.995229398148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45991.995229398148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45991.995229398148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45991.995229398148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45991.995229398148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45991.995229398148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45991.995229398148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45991.995229398148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45991.995229398148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45991.995229398148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45991.995229398148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45991.995229398148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45991.995229398148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45991.995229398148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45991.995229398148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45991.995229398148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45991.995229398148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45991.995229398148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45991.995229398148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45991.995229398148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45991.995229398148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45991.995229398148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45991.995229398148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45991.995229398148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45991.995229398148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45991.995229398148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45991.995229398148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45991.995229398148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45991.995229398148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45991.995229398148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45991.995229398148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45991.995229398148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45991.995229398148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45991.995229398148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45991.995229398148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45991.995229398148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45991.995229398148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45991.995229398148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45991.995229398148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45991.995229398148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45991.995229398148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45991.995229398148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45991.995229398148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45991.995229398148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45991.995229398148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45991.995229398148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45991.995229398148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45991.995229398148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45991.995229398148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45991.995229398148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45991.995229398148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45991.995229398148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45991.995229398148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45991.995229398148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45991.995229398148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45991.995229398148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45991.995229398148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45991.995229398148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45991.995229398148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45991.995229398148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45991.995229398148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45991.995229398148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45991.995229398148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45991.995229398148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45991.995229398148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45991.995229398148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45991.995229398148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45991.995229398148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45991.995229398148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45991.995229398148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45991.995229398148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45991.995229398148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45991.995229398148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45991.995229398148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45991.995229398148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45991.995229398148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45991.995229398148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45991.995229398148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45991.995229398148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45991.995229398148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45991.995229398148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45991.995229398148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45991.995229398148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45991.995229398148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45991.995229398148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45991.995229398148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45991.995229398148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45991.995229398148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45991.995229398148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45991.995229398148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45991.995229398148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45991.995229398148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45991.995229398148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45991.995229398148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45991.995229398148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45991.995229398148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45991.995229398148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45991.995229398148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45991.995229398148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45991.995229398148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45991.995229398148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45991.995229398148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45991.995229398148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45991.995229398148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45991.995229398148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45991.995229398148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45991.995229398148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45991.995229398148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45991.995229398148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45991.995229398148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45991.995229398148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45991.995229398148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45991.995229398148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45991.995229398148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45991.995229398148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45991.995229398148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45991.995229398148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45991.995229398148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45991.995229398148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45991.995229398148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45991.995229398148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45991.995229398148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45991.995229398148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45991.995229398148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45991.995229398148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45991.995229398148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45991.995229398148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45991.995229398148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45991.995229398148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45991.995229398148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45991.995229398148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45991.995229398148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45991.995229398148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45991.995229398148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45991.995229398148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45991.995229398148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45991.995229398148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45991.995229398148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45991.995229398148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45991.995229398148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45991.995229398148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45991.995229398148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45991.995229398148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45991.995229398148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45991.995229398148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45991.995229398148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45991.995229398148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45991.995229398148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45991.995229398148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45991.995229398148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45991.995229398148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45991.995229398148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45991.995229398148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45991.995229398148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45991.995229398148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45991.995229398148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45991.995229398148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45991.995229398148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45991.995229398148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45991.995229398148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45991.995229398148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45991.995229398148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45991.995229398148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45991.995229398148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45991.995229398148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45991.995229398148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45991.995229398148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45991.995229398148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45991.995229398148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45991.995229398148</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288.51451180555159</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30631</v>
      </c>
      <c r="E3" s="91" t="s">
        <v>39106</v>
      </c>
      <c r="F3" s="92"/>
      <c r="G3" s="93">
        <f t="shared" ref="G3:G31" ca="1" si="0">IFERROR(NOW()-F3,"")</f>
        <v>45991.995229398148</v>
      </c>
      <c r="H3" s="92">
        <v>45991.957800925928</v>
      </c>
      <c r="I3" s="110" t="str">
        <f>IFERROR(VLOOKUP(D3,DB!A:F,6,0),"")</f>
        <v>SCECO</v>
      </c>
      <c r="J3" s="110" t="str">
        <f>IFERROR(VLOOKUP(D3,DB!A:G,7,0),"")</f>
        <v>Dead+Vandalized</v>
      </c>
      <c r="K3" s="94" t="s">
        <v>39195</v>
      </c>
      <c r="L3" s="88" t="str">
        <f>IFERROR(VLOOKUP(D3,DB!A:I,9,0),"")</f>
        <v>Latis</v>
      </c>
    </row>
    <row r="4" spans="1:16" ht="15" customHeight="1">
      <c r="A4" s="110" t="s">
        <v>39196</v>
      </c>
      <c r="B4" s="110" t="str">
        <f>IFERROR(VLOOKUP(D4,DB!A:K,11,0),"")</f>
        <v>R4</v>
      </c>
      <c r="C4" s="90">
        <v>1</v>
      </c>
      <c r="D4" s="88" t="s">
        <v>38779</v>
      </c>
      <c r="E4" s="91" t="s">
        <v>39106</v>
      </c>
      <c r="F4" s="92">
        <v>45991.977777777778</v>
      </c>
      <c r="G4" s="93">
        <f t="shared" ca="1" si="0"/>
        <v>1.7451620369683951E-2</v>
      </c>
      <c r="H4" s="92">
        <v>45991.972222222219</v>
      </c>
      <c r="I4" s="110" t="str">
        <f>IFERROR(VLOOKUP(D4,DB!A:F,6,0),"")</f>
        <v>Generator-SG</v>
      </c>
      <c r="J4" s="110" t="str">
        <f>IFERROR(VLOOKUP(D4,DB!A:G,7,0),"")</f>
        <v>No BB Shifted</v>
      </c>
      <c r="K4" s="94" t="s">
        <v>39197</v>
      </c>
      <c r="L4" s="88" t="str">
        <f>IFERROR(VLOOKUP(D4,DB!A:I,9,0),"")</f>
        <v>Latis</v>
      </c>
    </row>
    <row r="5" spans="1:16" ht="15" customHeight="1">
      <c r="A5" s="110"/>
      <c r="B5" s="110" t="str">
        <f>IFERROR(VLOOKUP(D5,DB!A:K,11,0),"")</f>
        <v/>
      </c>
      <c r="C5" s="90"/>
      <c r="D5" s="88"/>
      <c r="E5" s="91"/>
      <c r="F5" s="92"/>
      <c r="G5" s="93">
        <f t="shared" ca="1" si="0"/>
        <v>45991.995229398148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45991.995229398148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45991.995229398148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45991.995229398148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45991.995229398148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45991.995229398148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45991.995229398148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45991.995229398148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45991.995229398148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45991.995229398148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45991.995229398148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45991.995229398148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45991.995229398148</v>
      </c>
      <c r="H17" s="92"/>
      <c r="I17" s="110" t="str">
        <f>IFERROR(VLOOKUP(D17,DB!A:F,6,0),"")</f>
        <v/>
      </c>
      <c r="J17" s="110" t="str">
        <f>IFERROR(VLOOKUP(D17,DB!A:G,7,0),"")</f>
        <v/>
      </c>
      <c r="K17" s="94"/>
      <c r="L17" s="88" t="str">
        <f>IFERROR(VLOOKUP(D17,DB!A:I,9,0),"")</f>
        <v/>
      </c>
    </row>
    <row r="18" spans="1:12" ht="15" customHeight="1">
      <c r="A18" s="110"/>
      <c r="B18" s="110" t="str">
        <f>IFERROR(VLOOKUP(D19,DB!A:K,11,0),"")</f>
        <v/>
      </c>
      <c r="C18" s="90"/>
      <c r="D18" s="88"/>
      <c r="E18" s="91"/>
      <c r="F18" s="92"/>
      <c r="G18" s="93">
        <f t="shared" ca="1" si="0"/>
        <v>45991.995229398148</v>
      </c>
      <c r="H18" s="92"/>
      <c r="I18" s="110" t="str">
        <f>IFERROR(VLOOKUP(D19,DB!A:F,6,0),"")</f>
        <v/>
      </c>
      <c r="J18" s="110" t="str">
        <f>IFERROR(VLOOKUP(D19,DB!A:G,7,0),"")</f>
        <v/>
      </c>
      <c r="K18" s="94"/>
      <c r="L18" s="88" t="str">
        <f>IFERROR(VLOOKUP(D19,DB!A:I,9,0),"")</f>
        <v/>
      </c>
    </row>
    <row r="19" spans="1:12" ht="15" customHeight="1">
      <c r="A19" s="110"/>
      <c r="B19" s="110" t="str">
        <f>IFERROR(VLOOKUP(#REF!,DB!A:K,11,0),"")</f>
        <v/>
      </c>
      <c r="C19" s="90"/>
      <c r="D19" s="88"/>
      <c r="E19" s="91"/>
      <c r="F19" s="92"/>
      <c r="G19" s="93">
        <f t="shared" ca="1" si="0"/>
        <v>45991.995229398148</v>
      </c>
      <c r="H19" s="92"/>
      <c r="I19" s="110" t="str">
        <f>IFERROR(VLOOKUP(#REF!,DB!A:F,6,0),"")</f>
        <v/>
      </c>
      <c r="J19" s="110" t="str">
        <f>IFERROR(VLOOKUP(#REF!,DB!A:G,7,0),"")</f>
        <v/>
      </c>
      <c r="K19" s="94"/>
      <c r="L19" s="88" t="str">
        <f>IFERROR(VLOOKUP(#REF!,DB!A:I,9,0),"")</f>
        <v/>
      </c>
    </row>
    <row r="20" spans="1:12" ht="15" customHeight="1">
      <c r="A20" s="110"/>
      <c r="B20" s="110" t="str">
        <f>IFERROR(VLOOKUP(D20,DB!A:K,11,0),"")</f>
        <v/>
      </c>
      <c r="C20" s="90"/>
      <c r="D20" s="88"/>
      <c r="E20" s="91"/>
      <c r="F20" s="92"/>
      <c r="G20" s="93">
        <f t="shared" ca="1" si="0"/>
        <v>45991.995229398148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45991.995229398148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45991.995229398148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45991.995229398148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45991.995229398148</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45991.995229398148</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45991.995229398148</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45991.995229398148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45991.995229398148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45991.995229398148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45991.995229398148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45991.995229398148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45991.995229398148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45991.995229398148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45991.995229398148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45991.995229398148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45991.995229398148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45991.995229398148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45991.995229398148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45991.995229398148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45991.995229398148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45991.995229398148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45991.995229398148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45991.995229398148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45991.995229398148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45991.995229398148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45991.995229398148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45991.995229398148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45991.995229398148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45991.995229398148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45991.995229398148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45991.995229398148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45991.995229398148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45991.995229398148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45991.995229398148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45991.995229398148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45991.995229398148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45991.995229398148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45991.995229398148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45991.995229398148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45991.995229398148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45991.995229398148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45991.995229398148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45991.995229398148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45991.995229398148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45991.995229398148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45991.995229398148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45991.995229398148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45991.995229398148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45991.995229398148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45991.995229398148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45991.995229398148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45991.995229398148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45991.995229398148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45991.995229398148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45991.995229398148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45991.995229398148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45991.995229398148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45991.995229398148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45991.995229398148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45991.995229398148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45991.995229398148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45991.995229398148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45991.995229398148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45991.995229398148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45991.995229398148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45991.995229398148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45991.995229398148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45991.995229398148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45991.995229398148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45991.995229398148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45991.995229398148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45991.995229398148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45991.995229398148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45991.995229398148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45991.995229398148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45991.995229398148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45991.995229398148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45991.995229398148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45991.995229398148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45991.995229398148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45991.995229398148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45991.995229398148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45991.995229398148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45991.995229398148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45991.995229398148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45991.995229398148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45991.995229398148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45991.995229398148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45991.995229398148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45991.995229398148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45991.995229398148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45991.995229398148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45991.995229398148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45991.995229398148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45991.995229398148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45991.995229398148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45991.995229398148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45991.995229398148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45991.995229398148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45991.995229398148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45991.995229398148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45991.995229398148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45991.995229398148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45991.995229398148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45991.995229398148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45991.995229398148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45991.995229398148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45991.995229398148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45991.995229398148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45991.995229398148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45991.995229398148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45991.995229398148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45991.995229398148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45991.995229398148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45991.995229398148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45991.995229398148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45991.995229398148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45991.995229398148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45991.995229398148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45991.995229398148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45991.995229398148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45991.995229398148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45991.995229398148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45991.995229398148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45991.995229398148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45991.995229398148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45991.995229398148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45991.995229398148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45991.995229398148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45991.995229398148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45991.995229398148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45991.995229398148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45991.995229398148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45991.995229398148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45991.995229398148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45991.995229398148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45991.995229398148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45991.995229398148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45991.995229398148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45991.995229398148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45991.995229398148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45991.995229398148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45991.995229398148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45991.995229398148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45991.995229398148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45991.995229398148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45991.995229398148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45991.995229398148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45991.995229398148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45991.995229398148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45991.995229398148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45991.995229398148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45991.995229398148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45991.995229398148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45991.995229398148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45991.995229398148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45991.995229398148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45991.995229398148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45991.995229398148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45991.995229398148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45991.995229398148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45991.995229398148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45991.995229398148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45991.995229398148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45991.995229398148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45991.995229398148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45991.995229398148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45991.995229398148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45991.995229398148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45991.995229398148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45991.995229398148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45991.995229398148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45991.995229398148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45991.995229398148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45991.995229398148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45991.995229398148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45991.995229398148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45991.995229398148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45991.995229398148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45991.995229398148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45991.995229398148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45991.995229398148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45991.995229398148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45991.995229398148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45991.995229398148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45991.995229398148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45991.995229398148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45991.995229398148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45991.995229398148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45991.995229398148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45991.995229398148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45991.995229398148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45991.995229398148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45991.995229398148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45991.995229398148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45991.995229398148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45991.995229398148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45991.995229398148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45991.995229398148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45991.995229398148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45991.995229398148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45991.995229398148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45991.995229398148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69" ca="1" si="4">IFERROR(NOW()-F224,"")</f>
        <v>45991.995229398148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45991.995229398148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45991.995229398148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45991.995229398148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45991.995229398148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45991.995229398148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45991.995229398148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45991.995229398148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45991.995229398148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45991.995229398148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45991.995229398148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45991.995229398148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45991.995229398148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45991.995229398148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45991.995229398148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45991.995229398148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45991.995229398148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45991.995229398148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45991.995229398148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45991.995229398148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45991.995229398148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45991.995229398148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45991.995229398148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45991.995229398148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45991.995229398148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45991.995229398148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45991.995229398148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45991.995229398148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45991.995229398148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45991.995229398148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45991.995229398148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45991.995229398148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45991.995229398148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45991.995229398148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45991.995229398148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45991.995229398148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45991.995229398148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45991.995229398148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45991.995229398148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45991.995229398148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45991.995229398148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45991.995229398148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45991.995229398148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45991.995229398148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45991.995229398148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45991.995229398148</v>
      </c>
      <c r="H269" s="92"/>
      <c r="I269" s="110" t="str">
        <f>IFERROR(VLOOKUP(D269,DB!A:F,6,0),"")</f>
        <v/>
      </c>
      <c r="J269" s="110" t="str">
        <f>IFERROR(VLOOKUP(D269,DB!A:G,7,0),"")</f>
        <v/>
      </c>
      <c r="K269" s="94"/>
      <c r="L269" s="88" t="str">
        <f>IFERROR(VLOOKUP(D269,DB!A:I,9,0),"")</f>
        <v/>
      </c>
    </row>
  </sheetData>
  <dataValidations count="2">
    <dataValidation allowBlank="1" showInputMessage="1" showErrorMessage="1" sqref="E1" xr:uid="{A4F81451-56CC-4543-9497-104C4E44EE4B}"/>
    <dataValidation type="list" allowBlank="1" showInputMessage="1" showErrorMessage="1" sqref="E2:E2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tabSelected="1" workbookViewId="0">
      <selection activeCell="D12" sqref="D12"/>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100.16316921295947</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65.806352083331149</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43.33411828703538</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10.621930787034216</v>
      </c>
      <c r="H5" s="136">
        <v>45981.360798611109</v>
      </c>
      <c r="I5" s="106" t="str">
        <f>IFERROR(VLOOKUP(D5,DB!A:F,6,0),"")</f>
        <v>SCECO</v>
      </c>
      <c r="J5" s="106" t="str">
        <f>IFERROR(VLOOKUP(D5,DB!A:G,7,0),"")</f>
        <v>Dead</v>
      </c>
      <c r="K5" s="106" t="s">
        <v>39205</v>
      </c>
      <c r="L5" s="106" t="str">
        <f>IFERROR(VLOOKUP(D5,DB!A:I,9,0),"")</f>
        <v>Latis</v>
      </c>
    </row>
    <row r="6" spans="1:13">
      <c r="A6" s="37" t="s">
        <v>39206</v>
      </c>
      <c r="B6" s="37" t="s">
        <v>5445</v>
      </c>
      <c r="C6" s="37">
        <v>1</v>
      </c>
      <c r="D6" s="106" t="s">
        <v>32996</v>
      </c>
      <c r="E6" s="37" t="s">
        <v>39185</v>
      </c>
      <c r="F6" s="38">
        <v>45991.987835648149</v>
      </c>
      <c r="G6" s="135">
        <f ca="1">IFERROR(NOW()-F6,"")</f>
        <v>7.3937499983003363E-3</v>
      </c>
      <c r="H6" s="38">
        <v>45991.950543981482</v>
      </c>
      <c r="I6" s="37" t="str">
        <f>IFERROR(VLOOKUP(D6,DB!A:F,6,0),"")</f>
        <v>SCECO</v>
      </c>
      <c r="J6" s="37" t="str">
        <f>IFERROR(VLOOKUP(D6,DB!A:G,7,0),"")</f>
        <v>Good</v>
      </c>
      <c r="K6" s="37" t="s">
        <v>39207</v>
      </c>
      <c r="L6" s="37" t="str">
        <f>IFERROR(VLOOKUP(D6,DB!A:I,9,0),"")</f>
        <v>Latis</v>
      </c>
    </row>
    <row r="7" spans="1:13">
      <c r="A7" s="37"/>
      <c r="B7" s="37" t="str">
        <f>IFERROR(VLOOKUP(D7,DB!A:K,11,0),"")</f>
        <v/>
      </c>
      <c r="C7" s="37"/>
      <c r="D7" s="103"/>
      <c r="E7" s="37"/>
      <c r="F7" s="38"/>
      <c r="G7" s="135">
        <f ca="1">IFERROR(NOW()-F7,"")</f>
        <v>45991.995229398148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45991.995229398148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45991.995229398148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45991.995229398148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45991.995229398148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45991.995229398148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45991.995229398148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45991.995229398148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45991.995229398148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45991.995229398148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45991.995229398148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45991.995229398148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45991.995229398148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45991.995229398148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45991.995229398148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45991.995229398148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45991.995229398148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45991.995229398148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45991.995229398148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45991.995229398148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45991.995229398148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45991.995229398148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45991.995229398148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45991.995229398148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45991.995229398148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45991.995229398148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45991.995229398148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45991.995229398148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45991.995229398148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45991.995229398148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45991.995229398148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45991.995229398148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45991.995229398148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45991.995229398148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45991.995229398148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45991.995229398148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45991.995229398148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45991.995229398148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45991.995229398148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45991.995229398148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45991.995229398148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45991.995229398148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45991.995229398148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45991.995229398148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45991.995229398148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45991.995229398148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45991.995229398148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45991.995229398148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45991.995229398148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45991.995229398148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45991.995229398148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45991.995229398148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45991.995229398148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45991.995229398148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45991.995229398148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45991.995229398148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45991.995229398148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45991.995229398148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45991.995229398148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45991.995229398148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45991.995229398148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45991.995229398148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45991.995229398148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45991.995229398148</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45991.995229398148</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45991.995229398148</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45991.995229398148</v>
      </c>
      <c r="H73" s="38"/>
      <c r="I73" s="37" t="str">
        <f>IFERROR(VLOOKUP(D73,DB!A:F,6,0),"")</f>
        <v/>
      </c>
      <c r="J73" s="37" t="str">
        <f>IFERROR(VLOOKUP(D73,DB!A:G,7,0),"")</f>
        <v/>
      </c>
      <c r="K73" s="37"/>
      <c r="L73" s="37" t="str">
        <f>IFERROR(VLOOKUP(D73,DB!A:I,9,0),"")</f>
        <v/>
      </c>
    </row>
    <row r="74" spans="1:12">
      <c r="A74" s="151"/>
      <c r="B74" s="151" t="str">
        <f>IFERROR(VLOOKUP(D74,DB!A:K,11,0),"")</f>
        <v/>
      </c>
      <c r="C74" s="151"/>
      <c r="D74" s="151"/>
      <c r="E74" s="151"/>
      <c r="F74" s="152"/>
      <c r="G74" s="153">
        <f ca="1">IFERROR(NOW()-F74,"")</f>
        <v>45991.995229398148</v>
      </c>
      <c r="H74" s="152"/>
      <c r="I74" s="151" t="str">
        <f>IFERROR(VLOOKUP(D74,DB!A:F,6,0),"")</f>
        <v/>
      </c>
      <c r="J74" s="151" t="str">
        <f>IFERROR(VLOOKUP(D74,DB!A:G,7,0),"")</f>
        <v/>
      </c>
      <c r="K74" s="151"/>
      <c r="L74" s="151" t="str">
        <f>IFERROR(VLOOKUP(D74,DB!A:I,9,0),"")</f>
        <v/>
      </c>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45991.995229398148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45991.995229398148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45991.995229398148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45991.995229398148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45991.995229398148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45991.995229398148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45991.995229398148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45991.995229398148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45991.995229398148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45991.995229398148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45991.995229398148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45991.995229398148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45991.995229398148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45991.995229398148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45991.995229398148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45991.995229398148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45991.995229398148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45991.995229398148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45991.995229398148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45991.995229398148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45991.995229398148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45991.995229398148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45991.995229398148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45991.995229398148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45991.995229398148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45991.995229398148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45991.995229398148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45991.995229398148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45991.995229398148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45991.995229398148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45991.995229398148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45991.995229398148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45991.995229398148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45991.995229398148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45991.995229398148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45991.995229398148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45991.995229398148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45991.995229398148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45991.995229398148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45991.995229398148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45991.995229398148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45991.995229398148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45991.995229398148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45991.995229398148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45991.995229398148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45991.995229398148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45991.995229398148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45991.995229398148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45991.995229398148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45991.995229398148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45991.995229398148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45991.995229398148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45991.995229398148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45991.995229398148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45991.995229398148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45991.995229398148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45991.995229398148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45991.995229398148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45991.995229398148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45991.995229398148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45991.995229398148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45991.995229398148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45991.995229398148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45991.995229398148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45991.995229398148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45991.995229398148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45991.995229398148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45991.995229398148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45991.995229398148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45991.995229398148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45991.995229398148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45991.995229398148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45991.995229398148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45991.995229398148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45991.995229398148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45991.995229398148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45991.995229398148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45991.995229398148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45991.995229398148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45991.995229398148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45991.995229398148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45991.995229398148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45991.995229398148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45991.995229398148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45991.995229398148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45991.995229398148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45991.995229398148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45991.995229398148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45991.995229398148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45991.995229398148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45991.995229398148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45991.995229398148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45991.995229398148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45991.995229398148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45991.995229398148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45991.995229398148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45991.995229398148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45991.995229398148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45991.995229398148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45991.995229398148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45991.995229398148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45991.995229398148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45991.995229398148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45991.995229398148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45991.995229398148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45991.995229398148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45991.995229398148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45991.995229398148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45991.995229398148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45991.995229398148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45991.995229398148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45991.995229398148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45991.995229398148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45991.995229398148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45991.995229398148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45991.995229398148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45991.995229398148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45991.995229398148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45991.995229398148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45991.995229398148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45991.995229398148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45991.995229398148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45991.995229398148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45991.995229398148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45991.995229398148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45991.995229398148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45991.995229398148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45991.995229398148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45991.995229398148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45991.995229398148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45991.995229398148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45991.995229398148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45991.995229398148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45991.995229398148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45991.995229398148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45991.995229398148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45991.995229398148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45991.995229398148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45991.995229398148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45991.995229398148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45991.995229398148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45991.995229398148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45991.995229398148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45991.995229398148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45991.995229398148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45991.995229398148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45991.995229398148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45991.995229398148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45991.995229398148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45991.995229398148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45991.995229398148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45991.995229398148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45991.995229398148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45991.995229398148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45991.995229398148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45991.995229398148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45991.995229398148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45991.995229398148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45991.995229398148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45991.995229398148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45991.995229398148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45991.995229398148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45991.995229398148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45991.995229398148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45991.995229398148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45991.995229398148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45991.995229398148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45991.995229398148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45991.995229398148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45991.995229398148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45991.995229398148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45991.995229398148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45991.995229398148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45991.995229398148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45991.995229398148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45991.995229398148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45991.995229398148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45991.995229398148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45991.995229398148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45991.995229398148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45991.995229398148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45991.995229398148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45991.995229398148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45991.995229398148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45991.995229398148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45991.995229398148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45991.995229398148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45991.995229398148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45991.995229398148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45991.995229398148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45991.995229398148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45991.995229398148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45991.995229398148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45991.995229398148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45991.995229398148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45991.995229398148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45991.995229398148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45991.995229398148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45991.995229398148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45991.995229398148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45991.995229398148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45991.995229398148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45991.995229398148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45991.995229398148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45991.995229398148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45991.995229398148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45991.995229398148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45991.995229398148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45991.995229398148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45991.995229398148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45991.995229398148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45991.995229398148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45991.995229398148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45991.995229398148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45991.995229398148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45991.995229398148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45991.995229398148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45991.995229398148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45991.995229398148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45991.995229398148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45991.995229398148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45991.995229398148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45991.995229398148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45991.995229398148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45991.995229398148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45991.995229398148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45991.995229398148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45991.995229398148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45991.995229398148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45991.995229398148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45991.995229398148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45991.995229398148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45991.995229398148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45991.995229398148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45991.995229398148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45991.995229398148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45991.995229398148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45991.995229398148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45991.995229398148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45991.995229398148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45991.995229398148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45991.995229398148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45991.995229398148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45991.995229398148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45991.995229398148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45991.995229398148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45991.995229398148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45991.995229398148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45991.995229398148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45991.995229398148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45991.995229398148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45991.995229398148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45991.995229398148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45991.995229398148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45991.995229398148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45991.995229398148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45991.995229398148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45991.995229398148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45991.995229398148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45991.995229398148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45991.995229398148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45991.995229398148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45991.995229398148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45991.995229398148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45991.995229398148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45991.995229398148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45991.995229398148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45991.995229398148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45991.995229398148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45991.995229398148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45991.995229398148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45991.995229398148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45991.995229398148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45991.995229398148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45991.995229398148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45991.995229398148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45991.995229398148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45991.995229398148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45991.995229398148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45991.995229398148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45991.995229398148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45991.995229398148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45991.995229398148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45991.995229398148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45991.995229398148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45991.995229398148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45991.995229398148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45991.995229398148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45991.995229398148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45991.995229398148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45991.995229398148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45991.995229398148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45991.995229398148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45991.995229398148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45991.995229398148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45991.995229398148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45991.995229398148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45991.995229398148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45991.995229398148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45991.995229398148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45991.995229398148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45991.995229398148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45991.995229398148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45991.995229398148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45991.995229398148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45991.995229398148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45991.995229398148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45991.995229398148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45991.995229398148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45991.995229398148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45991.995229398148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45991.995229398148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45991.995229398148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45991.995229398148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45991.995229398148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45991.995229398148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45991.995229398148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45991.995229398148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45991.995229398148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45991.995229398148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45991.995229398148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45991.995229398148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45991.995229398148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45991.995229398148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45991.995229398148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45991.995229398148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45991.995229398148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45991.995229398148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45991.995229398148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45991.995229398148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45991.995229398148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45991.995229398148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45991.995229398148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45991.995229398148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45991.995229398148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45991.995229398148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45991.995229398148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45991.995229398148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45991.995229398148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45991.995229398148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45991.995229398148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45991.995229398148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45991.995229398148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45991.995229398148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45991.995229398148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45991.995229398148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45991.995229398148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45991.995229398148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45991.995229398148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45991.995229398148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45991.995229398148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45991.995229398148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45991.995229398148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45991.995229398148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45991.995229398148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45991.995229398148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45991.995229398148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45991.995229398148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45991.995229398148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45991.995229398148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45991.995229398148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45991.995229398148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45991.995229398148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45991.995229398148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45991.995229398148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45991.995229398148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45991.995229398148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45991.995229398148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45991.995229398148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45991.995229398148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45991.995229398148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45991.995229398148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45991.995229398148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45991.995229398148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45991.995229398148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45991.995229398148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45991.995229398148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45991.995229398148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45991.995229398148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45991.995229398148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45991.995229398148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45991.995229398148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45991.995229398148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45991.995229398148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45991.995229398148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45991.995229398148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45991.995229398148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45991.995229398148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45991.995229398148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45991.995229398148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45991.995229398148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45991.995229398148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45991.995229398148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45991.995229398148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45991.995229398148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45991.995229398148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45991.995229398148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45991.995229398148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45991.995229398148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45991.995229398148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45991.995229398148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45991.995229398148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45991.995229398148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45991.995229398148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45991.995229398148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45991.995229398148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45991.995229398148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45991.995229398148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45991.995229398148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45991.995229398148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45991.995229398148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45991.995229398148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45991.995229398148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45991.995229398148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45991.995229398148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45991.995229398148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45991.995229398148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45991.995229398148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45991.995229398148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45991.995229398148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45991.995229398148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45991.995229398148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45991.995229398148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45991.995229398148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45991.995229398148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45991.995229398148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45991.995229398148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45991.995229398148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45991.995229398148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45991.995229398148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45991.995229398148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45991.995229398148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45991.995229398148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45991.995229398148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45991.995229398148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45991.995229398148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45991.995229398148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45991.995229398148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45991.995229398148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45991.995229398148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45991.995229398148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45991.995229398148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45991.995229398148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45991.995229398148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45991.995229398148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45991.995229398148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45991.995229398148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45991.995229398148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45991.995229398148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45991.995229398148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45991.995229398148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45991.995229398148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45991.995229398148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45991.995229398148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45991.995229398148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45991.995229398148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45991.995229398148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45991.995229398148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45991.995229398148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45991.995229398148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45991.995229398148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45991.995229398148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45991.995229398148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45991.995229398148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45991.995229398148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45991.995229398148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45991.995229398148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45991.995229398148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45991.995229398148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45991.995229398148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45991.995229398148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45991.995229398148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45991.995229398148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45991.995229398148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45991.995229398148</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45991.995229398148</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45991.995229398148</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45991.995229398148</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45991.995229398148</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2025-11-30T20:55:10Z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