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26" documentId="120_S{2AC9BD13-BADA-5192-A53E-5A8FF88502F6}" xr6:coauthVersionLast="47" xr6:coauthVersionMax="47" xr10:uidLastSave="{58ADFA0C-7080-4DBE-8563-FA178E8AA3E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G8" i="5"/>
  <c r="G9" i="5"/>
  <c r="L3" i="1"/>
  <c r="L4" i="1"/>
  <c r="L5" i="1"/>
  <c r="L6" i="1"/>
  <c r="J3" i="1"/>
  <c r="J4" i="1"/>
  <c r="J5" i="1"/>
  <c r="J6" i="1"/>
  <c r="I3" i="1"/>
  <c r="I4" i="1"/>
  <c r="I5" i="1"/>
  <c r="I6" i="1"/>
  <c r="G3" i="1"/>
  <c r="G4" i="1"/>
  <c r="G5" i="1"/>
  <c r="G6" i="1"/>
  <c r="B3" i="1"/>
  <c r="B4" i="1"/>
  <c r="B5" i="1"/>
  <c r="B6" i="1"/>
  <c r="B5" i="5"/>
  <c r="G5" i="5"/>
  <c r="I5" i="5"/>
  <c r="J5" i="5"/>
  <c r="L5"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6"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G2" i="5"/>
  <c r="I3" i="5"/>
  <c r="B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<sst xmlns="http://schemas.openxmlformats.org/spreadsheetml/2006/main" count="180289" uniqueCount="39124">
  <si>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</si>
  <si>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</si>
  <si>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</si>
  <si>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</si>
  <si>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</si>
  <si>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</si>
  <si>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</si>
  <si>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</si>
  <si>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</si>
  <si>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</si>
  <si>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</si>
  <si>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</si>
  <si>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</si>
  <si>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</si>
  <si>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</si>
  <si>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</si>
  <si>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</si>
  <si>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</si>
  <si>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</si>
  <si>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</si>
  <si>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</si>
  <si>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</si>
  <si>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</si>
  <si>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</si>
  <si>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</si>
  <si>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</si>
  <si>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</si>
  <si>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</si>
  <si>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</si>
  <si>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</si>
  <si>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</si>
  <si>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</si>
  <si>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</si>
  <si>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</si>
  <si>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</si>
  <si>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</si>
  <si>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</si>
  <si>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</si>
  <si>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</si>
  <si>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</si>
  <si>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</si>
  <si>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</si>
  <si>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</si>
  <si>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</si>
  <si>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</si>
  <si>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</si>
  <si>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</si>
  <si>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</si>
  <si>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</si>
  <si>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</si>
  <si>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</si>
  <si>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</si>
  <si>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</si>
  <si>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</si>
  <si>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</si>
  <si>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</si>
  <si>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</si>
  <si>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</si>
  <si>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</si>
  <si>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</si>
  <si>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</si>
  <si>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</si>
  <si>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</si>
  <si>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</si>
  <si>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</si>
  <si>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</si>
  <si>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</si>
  <si>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</si>
  <si>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</si>
  <si>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</si>
  <si>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</si>
  <si>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</si>
  <si>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</si>
  <si>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</si>
  <si>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</si>
  <si>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</si>
  <si>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</si>
  <si>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</si>
  <si>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</si>
  <si>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</si>
  <si>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</si>
  <si>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</si>
  <si>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</si>
  <si>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</si>
  <si>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</si>
  <si>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</si>
  <si>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</si>
  <si>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</si>
  <si>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</si>
  <si>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</si>
  <si>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</si>
  <si>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</si>
  <si>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</si>
  <si>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</si>
  <si>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</si>
  <si>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</si>
  <si>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</si>
  <si>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</si>
  <si>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</si>
  <si>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</si>
  <si>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</si>
  <si>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</si>
  <si>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</si>
  <si>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</si>
  <si>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</si>
  <si>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</si>
  <si>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</si>
  <si>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</si>
  <si>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</si>
  <si>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</si>
  <si>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</si>
  <si>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</si>
  <si>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</si>
  <si>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</si>
  <si>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</si>
  <si>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</si>
  <si>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</si>
  <si>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</si>
  <si>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</si>
  <si>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</si>
  <si>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</si>
  <si>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</si>
  <si>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</si>
  <si>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</si>
  <si>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</si>
  <si>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</si>
  <si>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</si>
  <si>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</si>
  <si>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</si>
  <si>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</si>
  <si>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</si>
  <si>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</si>
  <si>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</si>
  <si>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</si>
  <si>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</si>
  <si>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</si>
  <si>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</si>
  <si>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</si>
  <si>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</si>
  <si>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</si>
  <si>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</si>
  <si>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</si>
  <si>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</si>
  <si>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</si>
  <si>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</si>
  <si>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</si>
  <si>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</si>
  <si>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</si>
  <si>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</si>
  <si>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</si>
  <si>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</si>
  <si>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</si>
  <si>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</si>
  <si>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</si>
  <si>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</si>
  <si>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</si>
  <si>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</si>
  <si>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</si>
  <si>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</si>
  <si>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</si>
  <si>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</si>
  <si>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</si>
  <si>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</si>
  <si>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</si>
  <si>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</si>
  <si>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</si>
  <si>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</si>
  <si>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</si>
  <si>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</si>
  <si>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</si>
  <si>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</si>
  <si>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</si>
  <si>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</si>
  <si>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</si>
  <si>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</si>
  <si>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</si>
  <si>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</si>
  <si>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</si>
  <si>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</si>
  <si>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</si>
  <si>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</si>
  <si>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</si>
  <si>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</si>
  <si>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</si>
  <si>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</si>
  <si>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</si>
  <si>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</si>
  <si>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</si>
  <si>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</si>
  <si>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</si>
  <si>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</si>
  <si>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</si>
  <si>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</si>
  <si>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</si>
  <si>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</si>
  <si>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</si>
  <si>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</si>
  <si>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</si>
  <si>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</si>
  <si>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</si>
  <si>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</si>
  <si>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</si>
  <si>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</si>
  <si>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</si>
  <si>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</si>
  <si>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</si>
  <si>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</si>
  <si>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</si>
  <si>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</si>
  <si>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</si>
  <si>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</si>
  <si>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</si>
  <si>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</si>
  <si>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</si>
  <si>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</si>
  <si>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</si>
  <si>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</si>
  <si>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</si>
  <si>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</si>
  <si>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</si>
  <si>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</si>
  <si>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</si>
  <si>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</si>
  <si>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</si>
  <si>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</si>
  <si>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</si>
  <si>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</si>
  <si>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</si>
  <si>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</si>
  <si>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</si>
  <si>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</si>
  <si>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</si>
  <si>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</si>
  <si>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</si>
  <si>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</si>
  <si>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</si>
  <si>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</si>
  <si>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</si>
  <si>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</si>
  <si>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</si>
  <si>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</si>
  <si>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</si>
  <si>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</si>
  <si>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</si>
  <si>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</si>
  <si>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</si>
  <si>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</si>
  <si>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</si>
  <si>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</si>
  <si>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</si>
  <si>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</si>
  <si>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</si>
  <si>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</si>
  <si>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</si>
  <si>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</si>
  <si>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</si>
  <si>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</si>
  <si>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</si>
  <si>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</si>
  <si>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</si>
  <si>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</si>
  <si>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</si>
  <si>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</si>
  <si>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</si>
  <si>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</si>
  <si>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</si>
  <si>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</si>
  <si>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</si>
  <si>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</si>
  <si>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</si>
  <si>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</si>
  <si>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</si>
  <si>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</si>
  <si>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</si>
  <si>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</si>
  <si>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</si>
  <si>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</si>
  <si>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</si>
  <si>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</si>
  <si>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</si>
  <si>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</si>
  <si>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</si>
  <si>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</si>
  <si>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</si>
  <si>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</si>
  <si>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</si>
  <si>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</si>
  <si>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</si>
  <si>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</si>
  <si>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</si>
  <si>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</si>
  <si>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</si>
  <si>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</si>
  <si>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</si>
  <si>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</si>
  <si>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</si>
  <si>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</si>
  <si>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</si>
  <si>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</si>
  <si>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</si>
  <si>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</si>
  <si>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</si>
  <si>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</si>
  <si>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</si>
  <si>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</si>
  <si>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</si>
  <si>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</si>
  <si>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</si>
  <si>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</si>
  <si>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</si>
  <si>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</si>
  <si>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</si>
  <si>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</si>
  <si>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</si>
  <si>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</si>
  <si>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</si>
  <si>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</si>
  <si>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</si>
  <si>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</si>
  <si>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</si>
  <si>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</si>
  <si>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</si>
  <si>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</si>
  <si>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</si>
  <si>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</si>
  <si>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</si>
  <si>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</si>
  <si>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</si>
  <si>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</si>
  <si>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</si>
  <si>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</si>
  <si>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</si>
  <si>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</si>
  <si>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</si>
  <si>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</si>
  <si>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</si>
  <si>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</si>
  <si>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</si>
  <si>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</si>
  <si>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</si>
  <si>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</si>
  <si>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</si>
  <si>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</si>
  <si>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</si>
  <si>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</si>
  <si>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</si>
  <si>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</si>
  <si>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</si>
  <si>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</si>
  <si>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</si>
  <si>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</si>
  <si>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</si>
  <si>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</si>
  <si>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</si>
  <si>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</si>
  <si>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</si>
  <si>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</si>
  <si>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</si>
  <si>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</si>
  <si>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</si>
  <si>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</si>
  <si>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</si>
  <si>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</si>
  <si>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</si>
  <si>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</si>
  <si>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</si>
  <si>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</si>
  <si>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</si>
  <si>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</si>
  <si>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</si>
  <si>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</si>
  <si>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</si>
  <si>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</si>
  <si>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</si>
  <si>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</si>
  <si>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</si>
  <si>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</si>
  <si>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</si>
  <si>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</si>
  <si>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</si>
  <si>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</si>
  <si>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</si>
  <si>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</si>
  <si>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</si>
  <si>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</si>
  <si>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</si>
  <si>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</si>
  <si>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</si>
  <si>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</si>
  <si>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</si>
  <si>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</si>
  <si>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</si>
  <si>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</si>
  <si>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</si>
  <si>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</si>
  <si>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</si>
  <si>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</si>
  <si>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</si>
  <si>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</si>
  <si>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</si>
  <si>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</si>
  <si>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</si>
  <si>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</si>
  <si>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</si>
  <si>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</si>
  <si>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</si>
  <si>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</si>
  <si>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</si>
  <si>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</si>
  <si>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</si>
  <si>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</si>
  <si>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</si>
  <si>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</si>
  <si>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</si>
  <si>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</si>
  <si>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</si>
  <si>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</si>
  <si>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</si>
  <si>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</si>
  <si>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</si>
  <si>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</si>
  <si>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</si>
  <si>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</si>
  <si>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</si>
  <si>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</si>
  <si>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</si>
  <si>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</si>
  <si>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</si>
  <si>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</si>
  <si>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</si>
  <si>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</si>
  <si>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</si>
  <si>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</si>
  <si>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</si>
  <si>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</si>
  <si>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</si>
  <si>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</si>
  <si>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</si>
  <si>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</si>
  <si>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</si>
  <si>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</si>
  <si>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</si>
  <si>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</si>
  <si>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</si>
  <si>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</si>
  <si>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</si>
  <si>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</si>
  <si>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</si>
  <si>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</si>
  <si>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</si>
  <si>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</si>
  <si>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</si>
  <si>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</si>
  <si>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</si>
  <si>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</si>
  <si>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</si>
  <si>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</si>
  <si>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</si>
  <si>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</si>
  <si>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</si>
  <si>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</si>
  <si>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</si>
  <si>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</si>
  <si>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</si>
  <si>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</si>
  <si>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</si>
  <si>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</si>
  <si>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</si>
  <si>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</si>
  <si>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</si>
  <si>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</si>
  <si>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</si>
  <si>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</si>
  <si>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</si>
  <si>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</si>
  <si>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</si>
  <si>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</si>
  <si>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</si>
  <si>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</si>
  <si>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</si>
  <si>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</si>
  <si>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</si>
  <si>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</si>
  <si>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</si>
  <si>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</si>
  <si>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</si>
  <si>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</si>
  <si>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</si>
  <si>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</si>
  <si>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</si>
  <si>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</si>
  <si>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</si>
  <si>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</si>
  <si>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</si>
  <si>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</si>
  <si>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</si>
  <si>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</si>
  <si>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</si>
  <si>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</si>
  <si>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</si>
  <si>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</si>
  <si>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</si>
  <si>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</si>
  <si>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</si>
  <si>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</si>
  <si>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</si>
  <si>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</si>
  <si>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</si>
  <si>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</si>
  <si>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</si>
  <si>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</si>
  <si>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</si>
  <si>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</si>
  <si>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</si>
  <si>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</si>
  <si>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</si>
  <si>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</si>
  <si>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</si>
  <si>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</si>
  <si>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</si>
  <si>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</si>
  <si>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</si>
  <si>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</si>
  <si>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</si>
  <si>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</si>
  <si>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</si>
  <si>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</si>
  <si>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</si>
  <si>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</si>
  <si>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</si>
  <si>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</si>
  <si>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</si>
  <si>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</si>
  <si>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</si>
  <si>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</si>
  <si>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</si>
  <si>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</si>
  <si>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</si>
  <si>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</si>
  <si>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</si>
  <si>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</si>
  <si>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</si>
  <si>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</si>
  <si>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</si>
  <si>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</si>
  <si>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</si>
  <si>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</si>
  <si>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</si>
  <si>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</si>
  <si>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</si>
  <si>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</si>
  <si>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</si>
  <si>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</si>
  <si>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</si>
  <si>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</si>
  <si>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</si>
  <si>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</si>
  <si>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</si>
  <si>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</si>
  <si>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</si>
  <si>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</si>
  <si>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</si>
  <si>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</si>
  <si>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</si>
  <si>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</si>
  <si>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</si>
  <si>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</si>
  <si>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</si>
  <si>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</si>
  <si>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</si>
  <si>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</si>
  <si>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</si>
  <si>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</si>
  <si>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</si>
  <si>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</si>
  <si>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</si>
  <si>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</si>
  <si>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</si>
  <si>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</si>
  <si>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</si>
  <si>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</si>
  <si>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</si>
  <si>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</si>
  <si>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</si>
  <si>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</si>
  <si>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</si>
  <si>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</si>
  <si>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</si>
  <si>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</si>
  <si>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</si>
  <si>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</si>
  <si>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</si>
  <si>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</si>
  <si>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</si>
  <si>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</si>
  <si>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</si>
  <si>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</si>
  <si>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</si>
  <si>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</si>
  <si>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</si>
  <si>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</si>
  <si>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</si>
  <si>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</si>
  <si>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</si>
  <si>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</si>
  <si>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</si>
  <si>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</si>
  <si>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</si>
  <si>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</si>
  <si>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</si>
  <si>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</si>
  <si>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</si>
  <si>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</si>
  <si>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</si>
  <si>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</si>
  <si>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</si>
  <si>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</si>
  <si>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</si>
  <si>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</si>
  <si>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</si>
  <si>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</si>
  <si>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</si>
  <si>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</si>
  <si>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</si>
  <si>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</si>
  <si>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</si>
  <si>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</si>
  <si>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</si>
  <si>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</si>
  <si>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</si>
  <si>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</si>
  <si>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</si>
  <si>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</si>
  <si>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</si>
  <si>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</si>
  <si>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</si>
  <si>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</si>
  <si>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</si>
  <si>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</si>
  <si>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</si>
  <si>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</si>
  <si>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</si>
  <si>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</si>
  <si>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</si>
  <si>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</si>
  <si>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</si>
  <si>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</si>
  <si>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</si>
  <si>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</si>
  <si>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</si>
  <si>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</si>
  <si>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</si>
  <si>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</si>
  <si>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</si>
  <si>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</si>
  <si>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</si>
  <si>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</si>
  <si>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</si>
  <si>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</si>
  <si>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</si>
  <si>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</si>
  <si>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</si>
  <si>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</si>
  <si>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</si>
  <si>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</si>
  <si>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</si>
  <si>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</si>
  <si>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</si>
  <si>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</si>
  <si>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</si>
  <si>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</si>
  <si>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</si>
  <si>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</si>
  <si>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</si>
  <si>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</si>
  <si>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</si>
  <si>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</si>
  <si>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</si>
  <si>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</si>
  <si>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</si>
  <si>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</si>
  <si>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</si>
  <si>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</si>
  <si>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</si>
  <si>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</si>
  <si>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</si>
  <si>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</si>
  <si>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</si>
  <si>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</si>
  <si>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</si>
  <si>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</si>
  <si>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</si>
  <si>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</si>
  <si>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</si>
  <si>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</si>
  <si>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</si>
  <si>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</si>
  <si>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</si>
  <si>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</si>
  <si>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</si>
  <si>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</si>
  <si>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</si>
  <si>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</si>
  <si>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</si>
  <si>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</si>
  <si>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</si>
  <si>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</si>
  <si>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</si>
  <si>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</si>
  <si>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</si>
  <si>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</si>
  <si>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</si>
  <si>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</si>
  <si>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</si>
  <si>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</si>
  <si>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</si>
  <si>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</si>
  <si>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</si>
  <si>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</si>
  <si>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</si>
  <si>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</si>
  <si>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</si>
  <si>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</si>
  <si>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</si>
  <si>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</si>
  <si>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</si>
  <si>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</si>
  <si>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</si>
  <si>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</si>
  <si>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</si>
  <si>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</si>
  <si>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</si>
  <si>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</si>
  <si>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</si>
  <si>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</si>
  <si>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</si>
  <si>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</si>
  <si>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</si>
  <si>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</si>
  <si>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</si>
  <si>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</si>
  <si>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</si>
  <si>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</si>
  <si>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</si>
  <si>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</si>
  <si>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</si>
  <si>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</si>
  <si>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</si>
  <si>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</si>
  <si>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</si>
  <si>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</si>
  <si>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</si>
  <si>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</si>
  <si>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</si>
  <si>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</si>
  <si>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</si>
  <si>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</si>
  <si>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</si>
  <si>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</si>
  <si>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</si>
  <si>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</si>
  <si>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</si>
  <si>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</si>
  <si>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</si>
  <si>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</si>
  <si>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</si>
  <si>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</si>
  <si>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</si>
  <si>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</si>
  <si>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</si>
  <si>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</si>
  <si>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</si>
  <si>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</si>
  <si>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</si>
  <si>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</si>
  <si>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</si>
  <si>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</si>
  <si>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</si>
  <si>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</si>
  <si>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</si>
  <si>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</si>
  <si>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</si>
  <si>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</si>
  <si>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</si>
  <si>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</si>
  <si>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</si>
  <si>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</si>
  <si>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</si>
  <si>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</si>
  <si>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</si>
  <si>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</si>
  <si>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</si>
  <si>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</si>
  <si>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</si>
  <si>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</si>
  <si>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</si>
  <si>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</si>
  <si>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</si>
  <si>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</si>
  <si>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</si>
  <si>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</si>
  <si>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</si>
  <si>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</si>
  <si>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</si>
  <si>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</si>
  <si>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</si>
  <si>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</si>
  <si>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</si>
  <si>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</si>
  <si>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</si>
  <si>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</si>
  <si>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</si>
  <si>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</si>
  <si>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</si>
  <si>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</si>
  <si>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</si>
  <si>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</si>
  <si>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</si>
  <si>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</si>
  <si>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</si>
  <si>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</si>
  <si>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</si>
  <si>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</si>
  <si>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</si>
  <si>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</si>
  <si>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</si>
  <si>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</si>
  <si>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</si>
  <si>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</si>
  <si>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</si>
  <si>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</si>
  <si>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</si>
  <si>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</si>
  <si>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</si>
  <si>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</si>
  <si>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</si>
  <si>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</si>
  <si>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</si>
  <si>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</si>
  <si>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</si>
  <si>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</si>
  <si>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</si>
  <si>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</si>
  <si>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</si>
  <si>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</si>
  <si>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</si>
  <si>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</si>
  <si>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</si>
  <si>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</si>
  <si>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</si>
  <si>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</si>
  <si>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</si>
  <si>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</si>
  <si>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</si>
  <si>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</si>
  <si>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</si>
  <si>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</si>
  <si>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</si>
  <si>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</si>
  <si>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</si>
  <si>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</si>
  <si>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</si>
  <si>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</si>
  <si>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</si>
  <si>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</si>
  <si>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</si>
  <si>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</si>
  <si>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</si>
  <si>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</si>
  <si>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</si>
  <si>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</si>
  <si>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</si>
  <si>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</si>
  <si>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</si>
  <si>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</si>
  <si>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</si>
  <si>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</si>
  <si>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</si>
  <si>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</si>
  <si>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</si>
  <si>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</si>
  <si>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</si>
  <si>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</si>
  <si>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</si>
  <si>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</si>
  <si>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</si>
  <si>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</si>
  <si>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</si>
  <si>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</si>
  <si>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</si>
  <si>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</si>
  <si>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</si>
  <si>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</si>
  <si>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</si>
  <si>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</si>
  <si>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</si>
  <si>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</si>
  <si>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</si>
  <si>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</si>
  <si>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</si>
  <si>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</si>
  <si>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</si>
  <si>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</si>
  <si>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</si>
  <si>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</si>
  <si>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</si>
  <si>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</si>
  <si>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</si>
  <si>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</si>
  <si>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</si>
  <si>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</si>
  <si>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</si>
  <si>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</si>
  <si>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</si>
  <si>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</si>
  <si>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</si>
  <si>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</si>
  <si>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</si>
  <si>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</si>
  <si>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</si>
  <si>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</si>
  <si>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</si>
  <si>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</si>
  <si>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</si>
  <si>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</si>
  <si>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</si>
  <si>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</si>
  <si>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</si>
  <si>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</si>
  <si>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</si>
  <si>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</si>
  <si>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</si>
  <si>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</si>
  <si>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</si>
  <si>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</si>
  <si>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</si>
  <si>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</si>
  <si>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</si>
  <si>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</si>
  <si>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</si>
  <si>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</si>
  <si>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</si>
  <si>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</si>
  <si>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</si>
  <si>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</si>
  <si>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</si>
  <si>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</si>
  <si>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</si>
  <si>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</si>
  <si>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</si>
  <si>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</si>
  <si>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</si>
  <si>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</si>
  <si>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</si>
  <si>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</si>
  <si>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</si>
  <si>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</si>
  <si>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</si>
  <si>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</si>
  <si>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</si>
  <si>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</si>
  <si>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</si>
  <si>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</si>
  <si>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</si>
  <si>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</si>
  <si>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</si>
  <si>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</si>
  <si>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</si>
  <si>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</si>
  <si>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</si>
  <si>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</si>
  <si>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</si>
  <si>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</si>
  <si>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</si>
  <si>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</si>
  <si>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</si>
  <si>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</si>
  <si>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</si>
  <si>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</si>
  <si>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</si>
  <si>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</si>
  <si>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</si>
  <si>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</si>
  <si>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</si>
  <si>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</si>
  <si>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</si>
  <si>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</si>
  <si>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</si>
  <si>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</si>
  <si>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</si>
  <si>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</si>
  <si>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</si>
  <si>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</si>
  <si>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</si>
  <si>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</si>
  <si>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</si>
  <si>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</si>
  <si>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</si>
  <si>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</si>
  <si>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</si>
  <si>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</si>
  <si>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</si>
  <si>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</si>
  <si>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</si>
  <si>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</si>
  <si>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</si>
  <si>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</si>
  <si>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</si>
  <si>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</si>
  <si>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</si>
  <si>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</si>
  <si>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</si>
  <si>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</si>
  <si>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</si>
  <si>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</si>
  <si>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</si>
  <si>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</si>
  <si>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</si>
  <si>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</si>
  <si>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</si>
  <si>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</si>
  <si>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</si>
  <si>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</si>
  <si>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</si>
  <si>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</si>
  <si>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</si>
  <si>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</si>
  <si>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</si>
  <si>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</si>
  <si>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</si>
  <si>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</si>
  <si>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</si>
  <si>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</si>
  <si>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</si>
  <si>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</si>
  <si>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</si>
  <si>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</si>
  <si>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</si>
  <si>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</si>
  <si>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</si>
  <si>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</si>
  <si>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</si>
  <si>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</si>
  <si>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</si>
  <si>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</si>
  <si>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</si>
  <si>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</si>
  <si>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</si>
  <si>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</si>
  <si>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</si>
  <si>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</si>
  <si>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</si>
  <si>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</si>
  <si>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</si>
  <si>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</si>
  <si>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</si>
  <si>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</si>
  <si>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</si>
  <si>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</si>
  <si>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</si>
  <si>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</si>
  <si>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</si>
  <si>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</si>
  <si>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</si>
  <si>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</si>
  <si>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</si>
  <si>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</si>
  <si>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</si>
  <si>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</si>
  <si>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</si>
  <si>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</si>
  <si>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</si>
  <si>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</si>
  <si>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</si>
  <si>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</si>
  <si>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</si>
  <si>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</si>
  <si>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</si>
  <si>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</si>
  <si>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</si>
  <si>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</si>
  <si>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</si>
  <si>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</si>
  <si>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</si>
  <si>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</si>
  <si>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</si>
  <si>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</si>
  <si>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</si>
  <si>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</si>
  <si>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</si>
  <si>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</si>
  <si>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</si>
  <si>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</si>
  <si>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</si>
  <si>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</si>
  <si>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</si>
  <si>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</si>
  <si>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</si>
  <si>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</si>
  <si>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</si>
  <si>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</si>
  <si>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</si>
  <si>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</si>
  <si>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</si>
  <si>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</si>
  <si>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</si>
  <si>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</si>
  <si>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</si>
  <si>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</si>
  <si>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</si>
  <si>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</si>
  <si>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</si>
  <si>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</si>
  <si>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</si>
  <si>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</si>
  <si>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</si>
  <si>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</si>
  <si>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</si>
  <si>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</si>
  <si>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</si>
  <si>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</si>
  <si>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</si>
  <si>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</si>
  <si>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</si>
  <si>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</si>
  <si>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</si>
  <si>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</si>
  <si>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</si>
  <si>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</si>
  <si>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</si>
  <si>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</si>
  <si>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</si>
  <si>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</si>
  <si>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</si>
  <si>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</si>
  <si>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</si>
  <si>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</si>
  <si>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</si>
  <si>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</si>
  <si>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</si>
  <si>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</si>
  <si>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</si>
  <si>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</si>
  <si>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</si>
  <si>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</si>
  <si>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</si>
  <si>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</si>
  <si>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</si>
  <si>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</si>
  <si>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</si>
  <si>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</si>
  <si>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</si>
  <si>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</si>
  <si>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</si>
  <si>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</si>
  <si>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</si>
  <si>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</si>
  <si>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</si>
  <si>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</si>
  <si>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</si>
  <si>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</si>
  <si>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</si>
  <si>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</si>
  <si>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</si>
  <si>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</si>
  <si>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</si>
  <si>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</si>
  <si>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</si>
  <si>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</si>
  <si>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</si>
  <si>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</si>
  <si>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</si>
  <si>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</si>
  <si>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</si>
  <si>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</si>
  <si>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</si>
  <si>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</si>
  <si>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</si>
  <si>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</si>
  <si>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</si>
  <si>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</si>
  <si>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</si>
  <si>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</si>
  <si>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</si>
  <si>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</si>
  <si>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</si>
  <si>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</si>
  <si>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</si>
  <si>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</si>
  <si>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</si>
  <si>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</si>
  <si>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</si>
  <si>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</si>
  <si>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</si>
  <si>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</si>
  <si>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</si>
  <si>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</si>
  <si>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</si>
  <si>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</si>
  <si>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</si>
  <si>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</si>
  <si>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</si>
  <si>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</si>
  <si>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</si>
  <si>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</si>
  <si>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</si>
  <si>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</si>
  <si>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</si>
  <si>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</si>
  <si>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</si>
  <si>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</si>
  <si>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</si>
  <si>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</si>
  <si>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</si>
  <si>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</si>
  <si>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</si>
  <si>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</si>
  <si>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</si>
  <si>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</si>
  <si>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</si>
  <si>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</si>
  <si>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</si>
  <si>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</si>
  <si>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</si>
  <si>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</si>
  <si>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</si>
  <si>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</si>
  <si>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</si>
  <si>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</si>
  <si>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</si>
  <si>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</si>
  <si>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</si>
  <si>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</si>
  <si>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</si>
  <si>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</si>
  <si>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</si>
  <si>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</si>
  <si>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</si>
  <si>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</si>
  <si>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</si>
  <si>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</si>
  <si>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</si>
  <si>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</si>
  <si>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</si>
  <si>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</si>
  <si>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</si>
  <si>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</si>
  <si>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</si>
  <si>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</si>
  <si>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</si>
  <si>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</si>
  <si>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</si>
  <si>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</si>
  <si>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</si>
  <si>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</si>
  <si>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</si>
  <si>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</si>
  <si>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</si>
  <si>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</si>
  <si>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</si>
  <si>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</si>
  <si>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</si>
  <si>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</si>
  <si>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</si>
  <si>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</si>
  <si>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</si>
  <si>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</si>
  <si>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</si>
  <si>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</si>
  <si>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</si>
  <si>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</si>
  <si>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</si>
  <si>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</si>
  <si>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</si>
  <si>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</si>
  <si>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</si>
  <si>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</si>
  <si>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</si>
  <si>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</si>
  <si>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</si>
  <si>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</si>
  <si>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</si>
  <si>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</si>
  <si>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</si>
  <si>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</si>
  <si>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</si>
  <si>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</si>
  <si>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</si>
  <si>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</si>
  <si>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</si>
  <si>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</si>
  <si>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</si>
  <si>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</si>
  <si>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</si>
  <si>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</si>
  <si>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</si>
  <si>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</si>
  <si>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</si>
  <si>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</si>
  <si>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</si>
  <si>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</si>
  <si>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</si>
  <si>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</si>
  <si>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</si>
  <si>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</si>
  <si>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</si>
  <si>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</si>
  <si>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</si>
  <si>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</si>
  <si>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</si>
  <si>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</si>
  <si>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</si>
  <si>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</si>
  <si>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</si>
  <si>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</si>
  <si>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</si>
  <si>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</si>
  <si>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</si>
  <si>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</si>
  <si>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</si>
  <si>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</si>
  <si>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</si>
  <si>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</si>
  <si>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</si>
  <si>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</si>
  <si>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</si>
  <si>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</si>
  <si>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</si>
  <si>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</si>
  <si>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</si>
  <si>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</si>
  <si>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</si>
  <si>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</si>
  <si>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</si>
  <si>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</si>
  <si>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</si>
  <si>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</si>
  <si>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</si>
  <si>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</si>
  <si>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</si>
  <si>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</si>
  <si>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</si>
  <si>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</si>
  <si>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</si>
  <si>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</si>
  <si>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</si>
  <si>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</si>
  <si>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</si>
  <si>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</si>
  <si>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</si>
  <si>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</si>
  <si>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</si>
  <si>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</si>
  <si>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</si>
  <si>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</si>
  <si>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</si>
  <si>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</si>
  <si>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</si>
  <si>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</si>
  <si>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</si>
  <si>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</si>
  <si>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</si>
  <si>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</si>
  <si>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</si>
  <si>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</si>
  <si>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</si>
  <si>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</si>
  <si>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</si>
  <si>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</si>
  <si>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</si>
  <si>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</si>
  <si>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</si>
  <si>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</si>
  <si>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</si>
  <si>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</si>
  <si>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</si>
  <si>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</si>
  <si>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</si>
  <si>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</si>
  <si>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</si>
  <si>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</si>
  <si>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</si>
  <si>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</si>
  <si>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</si>
  <si>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</si>
  <si>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</si>
  <si>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</si>
  <si>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</si>
  <si>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</si>
  <si>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</si>
  <si>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</si>
  <si>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</si>
  <si>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</si>
  <si>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</si>
  <si>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</si>
  <si>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</si>
  <si>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</si>
  <si>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</si>
  <si>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</si>
  <si>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</si>
  <si>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</si>
  <si>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</si>
  <si>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</si>
  <si>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</si>
  <si>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</si>
  <si>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</si>
  <si>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</si>
  <si>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</si>
  <si>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</si>
  <si>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</si>
  <si>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</si>
  <si>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</si>
  <si>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</si>
  <si>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</si>
  <si>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</si>
  <si>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</si>
  <si>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</si>
  <si>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</si>
  <si>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</si>
  <si>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</si>
  <si>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</si>
  <si>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</si>
  <si>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</si>
  <si>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</si>
  <si>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</si>
  <si>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</si>
  <si>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</si>
  <si>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</si>
  <si>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</si>
  <si>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</si>
  <si>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</si>
  <si>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</si>
  <si>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</si>
  <si>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</si>
  <si>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</si>
  <si>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</si>
  <si>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</si>
  <si>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</si>
  <si>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</si>
  <si>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</si>
  <si>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</si>
  <si>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</si>
  <si>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</si>
  <si>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</si>
  <si>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</si>
  <si>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</si>
  <si>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</si>
  <si>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</si>
  <si>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</si>
  <si>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</si>
  <si>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</si>
  <si>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</si>
  <si>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</si>
  <si>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</si>
  <si>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</si>
  <si>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</si>
  <si>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</si>
  <si>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</si>
  <si>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</si>
  <si>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</si>
  <si>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</si>
  <si>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</si>
  <si>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</si>
  <si>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</si>
  <si>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</si>
  <si>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</si>
  <si>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</si>
  <si>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</si>
  <si>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</si>
  <si>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</si>
  <si>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</si>
  <si>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</si>
  <si>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</si>
  <si>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</si>
  <si>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</si>
  <si>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</si>
  <si>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</si>
  <si>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</si>
  <si>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</si>
  <si>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</si>
  <si>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</si>
  <si>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</si>
  <si>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</si>
  <si>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</si>
  <si>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</si>
  <si>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</si>
  <si>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</si>
  <si>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</si>
  <si>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</si>
  <si>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</si>
  <si>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</si>
  <si>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</si>
  <si>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</si>
  <si>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</si>
  <si>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</si>
  <si>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</si>
  <si>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</si>
  <si>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</si>
  <si>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</si>
  <si>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</si>
  <si>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</si>
  <si>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</si>
  <si>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</si>
  <si>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</si>
  <si>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</si>
  <si>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</si>
  <si>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</si>
  <si>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</si>
  <si>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</si>
  <si>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</si>
  <si>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</si>
  <si>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</si>
  <si>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</si>
  <si>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</si>
  <si>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</si>
  <si>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</si>
  <si>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</si>
  <si>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</si>
  <si>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</si>
  <si>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</si>
  <si>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</si>
  <si>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</si>
  <si>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</si>
  <si>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</si>
  <si>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</si>
  <si>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</si>
  <si>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</si>
  <si>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</si>
  <si>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</si>
  <si>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</si>
  <si>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</si>
  <si>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</si>
  <si>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</si>
  <si>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</si>
  <si>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</si>
  <si>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</si>
  <si>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</si>
  <si>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</si>
  <si>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</si>
  <si>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</si>
  <si>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</si>
  <si>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</si>
  <si>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</si>
  <si>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</si>
  <si>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</si>
  <si>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</si>
  <si>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</si>
  <si>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</si>
  <si>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</si>
  <si>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</si>
  <si>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</si>
  <si>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</si>
  <si>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</si>
  <si>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</si>
  <si>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</si>
  <si>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</si>
  <si>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</si>
  <si>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</si>
  <si>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</si>
  <si>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</si>
  <si>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</si>
  <si>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</si>
  <si>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</si>
  <si>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</si>
  <si>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</si>
  <si>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</si>
  <si>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</si>
  <si>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</si>
  <si>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</si>
  <si>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</si>
  <si>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</si>
  <si>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</si>
  <si>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</si>
  <si>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</si>
  <si>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</si>
  <si>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</si>
  <si>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</si>
  <si>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</si>
  <si>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</si>
  <si>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</si>
  <si>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</si>
  <si>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</si>
  <si>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</si>
  <si>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</si>
  <si>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</si>
  <si>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</si>
  <si>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</si>
  <si>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</si>
  <si>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</si>
  <si>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</si>
  <si>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</si>
  <si>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</si>
  <si>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</si>
  <si>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</si>
  <si>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</si>
  <si>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</si>
  <si>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</si>
  <si>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</si>
  <si>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</si>
  <si>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</si>
  <si>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</si>
  <si>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</si>
  <si>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</si>
  <si>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</si>
  <si>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</si>
  <si>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</si>
  <si>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</si>
  <si>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</si>
  <si>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</si>
  <si>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</si>
  <si>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</si>
  <si>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</si>
  <si>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</si>
  <si>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</si>
  <si>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</si>
  <si>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</si>
  <si>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</si>
  <si>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</si>
  <si>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</si>
  <si>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</si>
  <si>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</si>
  <si>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</si>
  <si>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</si>
  <si>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</si>
  <si>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</si>
  <si>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</si>
  <si>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</si>
  <si>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</si>
  <si>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</si>
  <si>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</si>
  <si>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</si>
  <si>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</si>
  <si>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</si>
  <si>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</si>
  <si>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</si>
  <si>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</si>
  <si>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</si>
  <si>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</si>
  <si>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</si>
  <si>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</si>
  <si>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</si>
  <si>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</si>
  <si>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</si>
  <si>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</si>
  <si>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</si>
  <si>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</si>
  <si>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</si>
  <si>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</si>
  <si>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</si>
  <si>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</si>
  <si>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</si>
  <si>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</si>
  <si>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</si>
  <si>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</si>
  <si>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</si>
  <si>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</si>
  <si>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</si>
  <si>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</si>
  <si>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</si>
  <si>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</si>
  <si>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</si>
  <si>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</si>
  <si>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</si>
  <si>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</si>
  <si>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</si>
  <si>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</si>
  <si>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</si>
  <si>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</si>
  <si>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</si>
  <si>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</si>
  <si>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</si>
  <si>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</si>
  <si>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</si>
  <si>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</si>
  <si>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</si>
  <si>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</si>
  <si>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</si>
  <si>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</si>
  <si>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</si>
  <si>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</si>
  <si>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</si>
  <si>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</si>
  <si>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</si>
  <si>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</si>
  <si>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</si>
  <si>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</si>
  <si>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</si>
  <si>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</si>
  <si>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</si>
  <si>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</si>
  <si>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</si>
  <si>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</si>
  <si>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</si>
  <si>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</si>
  <si>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</si>
  <si>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</si>
  <si>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</si>
  <si>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</si>
  <si>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</si>
  <si>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</si>
  <si>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</si>
  <si>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</si>
  <si>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</si>
  <si>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</si>
  <si>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</si>
  <si>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</si>
  <si>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</si>
  <si>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</si>
  <si>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</si>
  <si>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</si>
  <si>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</si>
  <si>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</si>
  <si>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</si>
  <si>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</si>
  <si>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</si>
  <si>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</si>
  <si>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</si>
  <si>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</si>
  <si>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</si>
  <si>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</si>
  <si>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</si>
  <si>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</si>
  <si>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</si>
  <si>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</si>
  <si>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</si>
  <si>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</si>
  <si>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</si>
  <si>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</si>
  <si>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</si>
  <si>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</si>
  <si>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</si>
  <si>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</si>
  <si>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</si>
  <si>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</si>
  <si>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</si>
  <si>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</si>
  <si>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</si>
  <si>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</si>
  <si>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</si>
  <si>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</si>
  <si>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</si>
  <si>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</si>
  <si>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</si>
  <si>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</si>
  <si>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</si>
  <si>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</si>
  <si>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</si>
  <si>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</si>
  <si>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</si>
  <si>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</si>
  <si>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</si>
  <si>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</si>
  <si>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</si>
  <si>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</si>
  <si>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</si>
  <si>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</si>
  <si>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</si>
  <si>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</si>
  <si>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</si>
  <si>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</si>
  <si>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</si>
  <si>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</si>
  <si>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</si>
  <si>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</si>
  <si>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</si>
  <si>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</si>
  <si>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</si>
  <si>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</si>
  <si>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</si>
  <si>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</si>
  <si>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</si>
  <si>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</si>
  <si>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</si>
  <si>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</si>
  <si>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</si>
  <si>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</si>
  <si>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</si>
  <si>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</si>
  <si>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</si>
  <si>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</si>
  <si>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</si>
  <si>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</si>
  <si>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</si>
  <si>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</si>
  <si>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</si>
  <si>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</si>
  <si>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</si>
  <si>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</si>
  <si>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</si>
  <si>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</si>
  <si>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</si>
  <si>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</si>
  <si>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</si>
  <si>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</si>
  <si>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</si>
  <si>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</si>
  <si>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</si>
  <si>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</si>
  <si>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</si>
  <si>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</si>
  <si>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</si>
  <si>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</si>
  <si>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</si>
  <si>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</si>
  <si>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</si>
  <si>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</si>
  <si>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</si>
  <si>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</si>
  <si>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</si>
  <si>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</si>
  <si>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</si>
  <si>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</si>
  <si>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</si>
  <si>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</si>
  <si>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</si>
  <si>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</si>
  <si>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</si>
  <si>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</si>
  <si>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</si>
  <si>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</si>
  <si>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</si>
  <si>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</si>
  <si>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</si>
  <si>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</si>
  <si>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</si>
  <si>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</si>
  <si>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</si>
  <si>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</si>
  <si>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</si>
  <si>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</si>
  <si>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</si>
  <si>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</si>
  <si>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</si>
  <si>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</si>
  <si>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</si>
  <si>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</si>
  <si>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</si>
  <si>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</si>
  <si>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</si>
  <si>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</si>
  <si>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</si>
  <si>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</si>
  <si>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</si>
  <si>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</si>
  <si>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</si>
  <si>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</si>
  <si>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</si>
  <si>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</si>
  <si>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</si>
  <si>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</si>
  <si>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</si>
  <si>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</si>
  <si>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</si>
  <si>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</si>
  <si>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</si>
  <si>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</si>
  <si>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</si>
  <si>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</si>
  <si>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</si>
  <si>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</si>
  <si>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</si>
  <si>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</si>
  <si>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</si>
  <si>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</si>
  <si>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</si>
  <si>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</si>
  <si>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</si>
  <si>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</si>
  <si>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</si>
  <si>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</si>
  <si>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</si>
  <si>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</si>
  <si>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</si>
  <si>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</si>
  <si>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</si>
  <si>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</si>
  <si>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</si>
  <si>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</si>
  <si>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</si>
  <si>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</si>
  <si>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</si>
  <si>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</si>
  <si>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</si>
  <si>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</si>
  <si>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</si>
  <si>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</si>
  <si>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</si>
  <si>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</si>
  <si>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</si>
  <si>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</si>
  <si>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</si>
  <si>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</si>
  <si>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</si>
  <si>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</si>
  <si>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</si>
  <si>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</si>
  <si>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</si>
  <si>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</si>
  <si>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</si>
  <si>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</si>
  <si>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</si>
  <si>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</si>
  <si>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</si>
  <si>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</si>
  <si>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</si>
  <si>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</si>
  <si>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</si>
  <si>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</si>
  <si>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</si>
  <si>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</si>
  <si>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</si>
  <si>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</si>
  <si>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</si>
  <si>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</si>
  <si>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</si>
  <si>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</si>
  <si>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</si>
  <si>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</si>
  <si>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</si>
  <si>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</si>
  <si>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</si>
  <si>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</si>
  <si>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</si>
  <si>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</si>
  <si>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</si>
  <si>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</si>
  <si>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</si>
  <si>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</si>
  <si>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</si>
  <si>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</si>
  <si>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</si>
  <si>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</si>
  <si>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</si>
  <si>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</si>
  <si>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</si>
  <si>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</si>
  <si>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</si>
  <si>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</si>
  <si>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</si>
  <si>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</si>
  <si>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</si>
  <si>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</si>
  <si>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</si>
  <si>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</si>
  <si>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</si>
  <si>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</si>
  <si>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</si>
  <si>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</si>
  <si>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</si>
  <si>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</si>
  <si>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</si>
  <si>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</si>
  <si>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</si>
  <si>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</si>
  <si>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</si>
  <si>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</si>
  <si>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</si>
  <si>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</si>
  <si>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</si>
  <si>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</si>
  <si>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</si>
  <si>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</si>
  <si>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</si>
  <si>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</si>
  <si>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</si>
  <si>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</si>
  <si>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</si>
  <si>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</si>
  <si>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</si>
  <si>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</si>
  <si>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</si>
  <si>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</si>
  <si>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</si>
  <si>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</si>
  <si>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</si>
  <si>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</si>
  <si>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</si>
  <si>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</si>
  <si>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</si>
  <si>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</si>
  <si>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</si>
  <si>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</si>
  <si>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</si>
  <si>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</si>
  <si>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</si>
  <si>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</si>
  <si>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</si>
  <si>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</si>
  <si>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</si>
  <si>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</si>
  <si>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</si>
  <si>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</si>
  <si>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</si>
  <si>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</si>
  <si>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</si>
  <si>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</si>
  <si>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</si>
  <si>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</si>
  <si>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</si>
  <si>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</si>
  <si>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</si>
  <si>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</si>
  <si>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</si>
  <si>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</si>
  <si>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</si>
  <si>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</si>
  <si>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</si>
  <si>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</si>
  <si>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</si>
  <si>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</si>
  <si>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</si>
  <si>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</si>
  <si>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</si>
  <si>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</si>
  <si>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</si>
  <si>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</si>
  <si>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</si>
  <si>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</si>
  <si>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</si>
  <si>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</si>
  <si>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</si>
  <si>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</si>
  <si>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</si>
  <si>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</si>
  <si>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</si>
  <si>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</si>
  <si>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</si>
  <si>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</si>
  <si>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</si>
  <si>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</si>
  <si>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</si>
  <si>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</si>
  <si>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</si>
  <si>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</si>
  <si>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</si>
  <si>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</si>
  <si>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</si>
  <si>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</si>
  <si>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</si>
  <si>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</si>
  <si>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</si>
  <si>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</si>
  <si>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</si>
  <si>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</si>
  <si>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</si>
  <si>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</si>
  <si>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</si>
  <si>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</si>
  <si>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</si>
  <si>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</si>
  <si>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</si>
  <si>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</si>
  <si>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</si>
  <si>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</si>
  <si>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</si>
  <si>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</si>
  <si>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</si>
  <si>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</si>
  <si>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</si>
  <si>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</si>
  <si>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</si>
  <si>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</si>
  <si>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</si>
  <si>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</si>
  <si>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</si>
  <si>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</si>
  <si>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</si>
  <si>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</si>
  <si>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</si>
  <si>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</si>
  <si>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</si>
  <si>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</si>
  <si>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</si>
  <si>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</si>
  <si>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</si>
  <si>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</si>
  <si>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</si>
  <si>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</si>
  <si>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</si>
  <si>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</si>
  <si>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</si>
  <si>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</si>
  <si>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</si>
  <si>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</si>
  <si>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</si>
  <si>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</si>
  <si>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</si>
  <si>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</si>
  <si>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</si>
  <si>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</si>
  <si>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</si>
  <si>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</si>
  <si>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</si>
  <si>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</si>
  <si>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</si>
  <si>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</si>
  <si>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</si>
  <si>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</si>
  <si>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</si>
  <si>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</si>
  <si>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</si>
  <si>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</si>
  <si>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</si>
  <si>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</si>
  <si>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</si>
  <si>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</si>
  <si>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</si>
  <si>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</si>
  <si>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</si>
  <si>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</si>
  <si>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</si>
  <si>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</si>
  <si>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</si>
  <si>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</si>
  <si>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</si>
  <si>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</si>
  <si>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</si>
  <si>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</si>
  <si>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</si>
  <si>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</si>
  <si>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</si>
  <si>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</si>
  <si>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</si>
  <si>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</si>
  <si>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</si>
  <si>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</si>
  <si>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</si>
  <si>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</si>
  <si>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</si>
  <si>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</si>
  <si>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</si>
  <si>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</si>
  <si>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</si>
  <si>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</si>
  <si>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</si>
  <si>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</si>
  <si>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</si>
  <si>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</si>
  <si>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</si>
  <si>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</si>
  <si>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</si>
  <si>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</si>
  <si>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</si>
  <si>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</si>
  <si>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</si>
  <si>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</si>
  <si>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</si>
  <si>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</si>
  <si>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</si>
  <si>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</si>
  <si>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</si>
  <si>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</si>
  <si>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</si>
  <si>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</si>
  <si>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</si>
  <si>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</si>
  <si>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</si>
  <si>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</si>
  <si>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</si>
  <si>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</si>
  <si>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</si>
  <si>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</si>
  <si>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</si>
  <si>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</si>
  <si>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</si>
  <si>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</si>
  <si>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</si>
  <si>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</si>
  <si>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</si>
  <si>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</si>
  <si>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</si>
  <si>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</si>
  <si>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</si>
  <si>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</si>
  <si>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</si>
  <si>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</si>
  <si>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</si>
  <si>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</si>
  <si>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</si>
  <si>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</si>
  <si>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</si>
  <si>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</si>
  <si>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</si>
  <si>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</si>
  <si>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</si>
  <si>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</si>
  <si>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</si>
  <si>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</si>
  <si>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</si>
  <si>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</si>
  <si>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</si>
  <si>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</si>
  <si>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</si>
  <si>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</si>
  <si>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</si>
  <si>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</si>
  <si>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</si>
  <si>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</si>
  <si>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</si>
  <si>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</si>
  <si>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</si>
  <si>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</si>
  <si>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</si>
  <si>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</si>
  <si>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</si>
  <si>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</si>
  <si>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</si>
  <si>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</si>
  <si>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</si>
  <si>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</si>
  <si>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</si>
  <si>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</si>
  <si>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</si>
  <si>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</si>
  <si>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</si>
  <si>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</si>
  <si>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</si>
  <si>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</si>
  <si>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</si>
  <si>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</si>
  <si>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</si>
  <si>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</si>
  <si>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</si>
  <si>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</si>
  <si>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</si>
  <si>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</si>
  <si>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</si>
  <si>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</si>
  <si>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</si>
  <si>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</si>
  <si>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</si>
  <si>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</si>
  <si>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</si>
  <si>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</si>
  <si>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</si>
  <si>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</si>
  <si>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</si>
  <si>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</si>
  <si>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</si>
  <si>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</si>
  <si>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</si>
  <si>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</si>
  <si>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</si>
  <si>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</si>
  <si>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</si>
  <si>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</si>
  <si>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</si>
  <si>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</si>
  <si>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</si>
  <si>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</si>
  <si>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</si>
  <si>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</si>
  <si>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</si>
  <si>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</si>
  <si>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</si>
  <si>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</si>
  <si>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</si>
  <si>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</si>
  <si>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</si>
  <si>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</si>
  <si>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</si>
  <si>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</si>
  <si>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</si>
  <si>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</si>
  <si>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</si>
  <si>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</si>
  <si>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</si>
  <si>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</si>
  <si>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</si>
  <si>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</si>
  <si>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</si>
  <si>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</si>
  <si>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</si>
  <si>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</si>
  <si>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</si>
  <si>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</si>
  <si>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</si>
  <si>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</si>
  <si>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</si>
  <si>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</si>
  <si>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</si>
  <si>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</si>
  <si>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</si>
  <si>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</si>
  <si>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</si>
  <si>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</si>
  <si>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</si>
  <si>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</si>
  <si>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</si>
  <si>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</si>
  <si>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</si>
  <si>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</si>
  <si>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</si>
  <si>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</si>
  <si>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</si>
  <si>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</si>
  <si>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</si>
  <si>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</si>
  <si>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</si>
  <si>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</si>
  <si>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</si>
  <si>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</si>
  <si>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</si>
  <si>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</si>
  <si>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</si>
  <si>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</si>
  <si>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</si>
  <si>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</si>
  <si>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</si>
  <si>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</si>
  <si>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</si>
  <si>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</si>
  <si>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</si>
  <si>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</si>
  <si>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</si>
  <si>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</si>
  <si>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</si>
  <si>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</si>
  <si>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</si>
  <si>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</si>
  <si>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</si>
  <si>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</si>
  <si>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</si>
  <si>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</si>
  <si>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</si>
  <si>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</si>
  <si>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</si>
  <si>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</si>
  <si>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</si>
  <si>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</si>
  <si>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</si>
  <si>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</si>
  <si>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</si>
  <si>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</si>
  <si>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</si>
  <si>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</si>
  <si>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</si>
  <si>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</si>
  <si>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</si>
  <si>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</si>
  <si>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</si>
  <si>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</si>
  <si>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</si>
  <si>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</si>
  <si>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</si>
  <si>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</si>
  <si>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</si>
  <si>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</si>
  <si>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</si>
  <si>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</si>
  <si>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</si>
  <si>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</si>
  <si>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</si>
  <si>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</si>
  <si>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</si>
  <si>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</si>
  <si>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</si>
  <si>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</si>
  <si>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</si>
  <si>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</si>
  <si>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</si>
  <si>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</si>
  <si>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</si>
  <si>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</si>
  <si>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</si>
  <si>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</si>
  <si>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</si>
  <si>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</si>
  <si>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</si>
  <si>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</si>
  <si>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</si>
  <si>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</si>
  <si>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</si>
  <si>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</si>
  <si>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</si>
  <si>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</si>
  <si>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</si>
  <si>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</si>
  <si>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</si>
  <si>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</si>
  <si>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</si>
  <si>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</si>
  <si>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</si>
  <si>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</si>
  <si>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</si>
  <si>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</si>
  <si>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</si>
  <si>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</si>
  <si>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</si>
  <si>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</si>
  <si>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</si>
  <si>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</si>
  <si>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</si>
  <si>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</si>
  <si>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</si>
  <si>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</si>
  <si>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</si>
  <si>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</si>
  <si>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</si>
  <si>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</si>
  <si>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</si>
  <si>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</si>
  <si>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</si>
  <si>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</si>
  <si>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</si>
  <si>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</si>
  <si>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</si>
  <si>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</si>
  <si>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</si>
  <si>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</si>
  <si>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</si>
  <si>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</si>
  <si>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</si>
  <si>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</si>
  <si>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</si>
  <si>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</si>
  <si>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</si>
  <si>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</si>
  <si>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</si>
  <si>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</si>
  <si>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</si>
  <si>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</si>
  <si>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</si>
  <si>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</si>
  <si>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</si>
  <si>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</si>
  <si>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</si>
  <si>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</si>
  <si>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</si>
  <si>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</si>
  <si>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</si>
  <si>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</si>
  <si>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</si>
  <si>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</si>
  <si>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</si>
  <si>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</si>
  <si>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</si>
  <si>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</si>
  <si>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</si>
  <si>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</si>
  <si>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</si>
  <si>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</si>
  <si>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</si>
  <si>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</si>
  <si>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</si>
  <si>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</si>
  <si>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</si>
  <si>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</si>
  <si>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</si>
  <si>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</si>
  <si>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</si>
  <si>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</si>
  <si>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</si>
  <si>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</si>
  <si>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</si>
  <si>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</si>
  <si>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</si>
  <si>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</si>
  <si>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</si>
  <si>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</si>
  <si>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</si>
  <si>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</si>
  <si>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</si>
  <si>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</si>
  <si>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</si>
  <si>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</si>
  <si>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</si>
  <si>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</si>
  <si>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</si>
  <si>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</si>
  <si>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</si>
  <si>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</si>
  <si>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</si>
  <si>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</si>
  <si>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</si>
  <si>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</si>
  <si>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</si>
  <si>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</si>
  <si>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</si>
  <si>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</si>
  <si>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</si>
  <si>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</si>
  <si>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</si>
  <si>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</si>
  <si>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</si>
  <si>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</si>
  <si>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</si>
  <si>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</si>
  <si>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</si>
  <si>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</si>
  <si>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</si>
  <si>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</si>
  <si>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</si>
  <si>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</si>
  <si>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</si>
  <si>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</si>
  <si>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</si>
  <si>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</si>
  <si>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</si>
  <si>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</si>
  <si>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</si>
  <si>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</si>
  <si>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</si>
  <si>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</si>
  <si>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</si>
  <si>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</si>
  <si>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</si>
  <si>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</si>
  <si>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</si>
  <si>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</si>
  <si>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</si>
  <si>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</si>
  <si>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</si>
  <si>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</si>
  <si>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</si>
  <si>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</si>
  <si>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</si>
  <si>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</si>
  <si>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</si>
  <si>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</si>
  <si>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</si>
  <si>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</si>
  <si>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</si>
  <si>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</si>
  <si>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</si>
  <si>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</si>
  <si>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</si>
  <si>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</si>
  <si>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</si>
  <si>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</si>
  <si>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</si>
  <si>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</si>
  <si>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</si>
  <si>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</si>
  <si>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</si>
  <si>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</si>
  <si>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</si>
  <si>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</si>
  <si>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</si>
  <si>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</si>
  <si>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</si>
  <si>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</si>
  <si>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</si>
  <si>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</si>
  <si>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</si>
  <si>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</si>
  <si>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</si>
  <si>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</si>
  <si>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</si>
  <si>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</si>
  <si>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</si>
  <si>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</si>
  <si>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</si>
  <si>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</si>
  <si>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</si>
  <si>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</si>
  <si>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</si>
  <si>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</si>
  <si>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</si>
  <si>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</si>
  <si>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</si>
  <si>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</si>
  <si>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</si>
  <si>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</si>
  <si>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</si>
  <si>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</si>
  <si>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</si>
  <si>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</si>
  <si>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</si>
  <si>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</si>
  <si>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</si>
  <si>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</si>
  <si>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</si>
  <si>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</si>
  <si>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</si>
  <si>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</si>
  <si>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</si>
  <si>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</si>
  <si>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</si>
  <si>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</si>
  <si>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</si>
  <si>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</si>
  <si>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</si>
  <si>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</si>
  <si>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</si>
  <si>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</si>
  <si>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</si>
  <si>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</si>
  <si>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</si>
  <si>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</si>
  <si>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</si>
  <si>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</si>
  <si>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</si>
  <si>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</si>
  <si>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</si>
  <si>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</si>
  <si>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</si>
  <si>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</si>
  <si>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</si>
  <si>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</si>
  <si>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</si>
  <si>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</si>
  <si>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</si>
  <si>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</si>
  <si>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</si>
  <si>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</si>
  <si>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</si>
  <si>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</si>
  <si>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</si>
  <si>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</si>
  <si>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</si>
  <si>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</si>
  <si>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</si>
  <si>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</si>
  <si>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</si>
  <si>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</si>
  <si>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</si>
  <si>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</si>
  <si>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</si>
  <si>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</si>
  <si>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</si>
  <si>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</si>
  <si>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</si>
  <si>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</si>
  <si>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</si>
  <si>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</si>
  <si>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</si>
  <si>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</si>
  <si>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</si>
  <si>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</si>
  <si>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</si>
  <si>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</si>
  <si>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</si>
  <si>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</si>
  <si>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</si>
  <si>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</si>
  <si>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</si>
  <si>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</si>
  <si>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</si>
  <si>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</si>
  <si>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</si>
  <si>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</si>
  <si>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</si>
  <si>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</si>
  <si>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</si>
  <si>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</si>
  <si>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</si>
  <si>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</si>
  <si>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</si>
  <si>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</si>
  <si>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</si>
  <si>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</si>
  <si>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</si>
  <si>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</si>
  <si>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</si>
  <si>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</si>
  <si>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</si>
  <si>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</si>
  <si>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</si>
  <si>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</si>
  <si>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</si>
  <si>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</si>
  <si>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</si>
  <si>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</si>
  <si>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</si>
  <si>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</si>
  <si>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</si>
  <si>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</si>
  <si>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</si>
  <si>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</si>
  <si>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</si>
  <si>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</si>
  <si>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</si>
  <si>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</si>
  <si>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</si>
  <si>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</si>
  <si>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</si>
  <si>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</si>
  <si>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</si>
  <si>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</si>
  <si>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</si>
  <si>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</si>
  <si>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</si>
  <si>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</si>
  <si>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</si>
  <si>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</si>
  <si>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</si>
  <si>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</si>
  <si>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</si>
  <si>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</si>
  <si>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</si>
  <si>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</si>
  <si>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</si>
  <si>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</si>
  <si>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</si>
  <si>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</si>
  <si>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</si>
  <si>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</si>
  <si>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</si>
  <si>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</si>
  <si>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</si>
  <si>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</si>
  <si>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</si>
  <si>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</si>
  <si>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</si>
  <si>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</si>
  <si>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</si>
  <si>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</si>
  <si>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</si>
  <si>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</si>
  <si>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</si>
  <si>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</si>
  <si>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</si>
  <si>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</si>
  <si>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</si>
  <si>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</si>
  <si>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</si>
  <si>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</si>
  <si>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</si>
  <si>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</si>
  <si>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</si>
  <si>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</si>
  <si>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</si>
  <si>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</si>
  <si>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</si>
  <si>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</si>
  <si>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</si>
  <si>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</si>
  <si>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</si>
  <si>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</si>
  <si>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</si>
  <si>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</si>
  <si>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</si>
  <si>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</si>
  <si>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</si>
  <si>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</si>
  <si>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</si>
  <si>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</si>
  <si>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</si>
  <si>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</si>
  <si>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</si>
  <si>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</si>
  <si>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</si>
  <si>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</si>
  <si>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</si>
  <si>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</si>
  <si>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</si>
  <si>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</si>
  <si>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</si>
  <si>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</si>
  <si>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</si>
  <si>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</si>
  <si>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</si>
  <si>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</si>
  <si>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</si>
  <si>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</si>
  <si>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</si>
  <si>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</si>
  <si>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</si>
  <si>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</si>
  <si>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</si>
  <si>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</si>
  <si>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</si>
  <si>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</si>
  <si>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</si>
  <si>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</si>
  <si>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</si>
  <si>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</si>
  <si>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</si>
  <si>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</si>
  <si>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</si>
  <si>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</si>
  <si>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</si>
  <si>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</si>
  <si>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</si>
  <si>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</si>
  <si>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</si>
  <si>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</si>
  <si>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</si>
  <si>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</si>
  <si>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</si>
  <si>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</si>
  <si>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</si>
  <si>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</si>
  <si>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</si>
  <si>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</si>
  <si>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</si>
  <si>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</si>
  <si>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</si>
  <si>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</si>
  <si>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</si>
  <si>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</si>
  <si>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</si>
  <si>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</si>
  <si>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</si>
  <si>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</si>
  <si>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</si>
  <si>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</si>
  <si>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</si>
  <si>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</si>
  <si>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</si>
  <si>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</si>
  <si>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</si>
  <si>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</si>
  <si>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</si>
  <si>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</si>
  <si>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</si>
  <si>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</si>
  <si>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</si>
  <si>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</si>
  <si>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</si>
  <si>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</si>
  <si>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</si>
  <si>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</si>
  <si>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</si>
  <si>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</si>
  <si>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</si>
  <si>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</si>
  <si>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</si>
  <si>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</si>
  <si>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</si>
  <si>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</si>
  <si>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</si>
  <si>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</si>
  <si>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</si>
  <si>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</si>
  <si>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</si>
  <si>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</si>
  <si>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</si>
  <si>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</si>
  <si>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</si>
  <si>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</si>
  <si>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</si>
  <si>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</si>
  <si>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</si>
  <si>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</si>
  <si>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</si>
  <si>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</si>
  <si>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</si>
  <si>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</si>
  <si>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</si>
  <si>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</si>
  <si>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</si>
  <si>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</si>
  <si>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</si>
  <si>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</si>
  <si>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</si>
  <si>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</si>
  <si>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</si>
  <si>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</si>
  <si>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</si>
  <si>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</si>
  <si>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</si>
  <si>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</si>
  <si>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</si>
  <si>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</si>
  <si>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</si>
  <si>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</si>
  <si>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</si>
  <si>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</si>
  <si>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</si>
  <si>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</si>
  <si>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</si>
  <si>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</si>
  <si>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</si>
  <si>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</si>
  <si>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</si>
  <si>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</si>
  <si>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</si>
  <si>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</si>
  <si>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</si>
  <si>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</si>
  <si>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</si>
  <si>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</si>
  <si>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</si>
  <si>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</si>
  <si>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</si>
  <si>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</si>
  <si>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</si>
  <si>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</si>
  <si>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</si>
  <si>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</si>
  <si>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</si>
  <si>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</si>
  <si>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</si>
  <si>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</si>
  <si>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</si>
  <si>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</si>
  <si>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</si>
  <si>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</si>
  <si>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</si>
  <si>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</si>
  <si>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</si>
  <si>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</si>
  <si>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</si>
  <si>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</si>
  <si>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</si>
  <si>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</si>
  <si>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</si>
  <si>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</si>
  <si>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</si>
  <si>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</si>
  <si>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</si>
  <si>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</si>
  <si>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</si>
  <si>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</si>
  <si>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</si>
  <si>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</si>
  <si>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</si>
  <si>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</si>
  <si>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</si>
  <si>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</si>
  <si>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</si>
  <si>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</si>
  <si>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</si>
  <si>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</si>
  <si>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</si>
  <si>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</si>
  <si>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</si>
  <si>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</si>
  <si>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</si>
  <si>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</si>
  <si>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</si>
  <si>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</si>
  <si>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</si>
  <si>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</si>
  <si>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</si>
  <si>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</si>
  <si>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</si>
  <si>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</si>
  <si>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</si>
  <si>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</si>
  <si>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</si>
  <si>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</si>
  <si>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</si>
  <si>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</si>
  <si>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</si>
  <si>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</si>
  <si>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</si>
  <si>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</si>
  <si>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</si>
  <si>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</si>
  <si>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</si>
  <si>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</si>
  <si>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</si>
  <si>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</si>
  <si>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</si>
  <si>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</si>
  <si>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</si>
  <si>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</si>
  <si>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</si>
  <si>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</si>
  <si>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</si>
  <si>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</si>
  <si>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</si>
  <si>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</si>
  <si>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</si>
  <si>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</si>
  <si>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</si>
  <si>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</si>
  <si>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</si>
  <si>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</si>
  <si>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</si>
  <si>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</si>
  <si>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</si>
  <si>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</si>
  <si>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</si>
  <si>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</si>
  <si>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</si>
  <si>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</si>
  <si>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</si>
  <si>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</si>
  <si>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</si>
  <si>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</si>
  <si>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</si>
  <si>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</si>
  <si>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</si>
  <si>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</si>
  <si>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</si>
  <si>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</si>
  <si>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</si>
  <si>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</si>
  <si>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</si>
  <si>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</si>
  <si>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</si>
  <si>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</si>
  <si>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</si>
  <si>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</si>
  <si>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</si>
  <si>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</si>
  <si>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</si>
  <si>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</si>
  <si>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</si>
  <si>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</si>
  <si>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</si>
  <si>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</si>
  <si>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</si>
  <si>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</si>
  <si>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</si>
  <si>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</si>
  <si>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</si>
  <si>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</si>
  <si>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</si>
  <si>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</si>
  <si>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</si>
  <si>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</si>
  <si>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</si>
  <si>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</si>
  <si>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</si>
  <si>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</si>
  <si>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</si>
  <si>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</si>
  <si>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</si>
  <si>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</si>
  <si>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</si>
  <si>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</si>
  <si>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</si>
  <si>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</si>
  <si>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</si>
  <si>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</si>
  <si>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</si>
  <si>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</si>
  <si>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</si>
  <si>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</si>
  <si>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</si>
  <si>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</si>
  <si>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</si>
  <si>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</si>
  <si>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</si>
  <si>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</si>
  <si>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</si>
  <si>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</si>
  <si>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</si>
  <si>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</si>
  <si>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</si>
  <si>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</si>
  <si>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</si>
  <si>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</si>
  <si>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</si>
  <si>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</si>
  <si>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</si>
  <si>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</si>
  <si>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</si>
  <si>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</si>
  <si>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</si>
  <si>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</si>
  <si>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</si>
  <si>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</si>
  <si>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</si>
  <si>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</si>
  <si>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</si>
  <si>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</si>
  <si>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</si>
  <si>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</si>
  <si>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</si>
  <si>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</si>
  <si>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</si>
  <si>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</si>
  <si>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</si>
  <si>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</si>
  <si>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</si>
  <si>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</si>
  <si>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</si>
  <si>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</si>
  <si>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</si>
  <si>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</si>
  <si>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</si>
  <si>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</si>
  <si>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</si>
  <si>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</si>
  <si>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</si>
  <si>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</si>
  <si>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</si>
  <si>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</si>
  <si>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</si>
  <si>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</si>
  <si>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</si>
  <si>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</si>
  <si>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</si>
  <si>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</si>
  <si>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</si>
  <si>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</si>
  <si>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</si>
  <si>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</si>
  <si>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</si>
  <si>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</si>
  <si>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</si>
  <si>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</si>
  <si>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</si>
  <si>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</si>
  <si>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</si>
  <si>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</si>
  <si>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</si>
  <si>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</si>
  <si>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</si>
  <si>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</si>
  <si>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</si>
  <si>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</si>
  <si>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</si>
  <si>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</si>
  <si>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</si>
  <si>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</si>
  <si>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</si>
  <si>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</si>
  <si>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</si>
  <si>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</si>
  <si>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</si>
  <si>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</si>
  <si>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</si>
  <si>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</si>
  <si>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</si>
  <si>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</si>
  <si>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</si>
  <si>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</si>
  <si>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</si>
  <si>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</si>
  <si>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</si>
  <si>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</si>
  <si>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</si>
  <si>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</si>
  <si>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</si>
  <si>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</si>
  <si>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</si>
  <si>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</si>
  <si>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</si>
  <si>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</si>
  <si>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</si>
  <si>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</si>
  <si>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</si>
  <si>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</si>
  <si>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</si>
  <si>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</si>
  <si>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</si>
  <si>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</si>
  <si>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</si>
  <si>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</si>
  <si>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</si>
  <si>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</si>
  <si>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</si>
  <si>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</si>
  <si>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</si>
  <si>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</si>
  <si>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</si>
  <si>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</si>
  <si>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</si>
  <si>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</si>
  <si>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</si>
  <si>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</si>
  <si>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</si>
  <si>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</si>
  <si>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</si>
  <si>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</si>
  <si>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</si>
  <si>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</si>
  <si>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</si>
  <si>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</si>
  <si>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</si>
  <si>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</si>
  <si>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</si>
  <si>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</si>
  <si>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</si>
  <si>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</si>
  <si>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</si>
  <si>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</si>
  <si>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</si>
  <si>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</si>
  <si>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</si>
  <si>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</si>
  <si>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</si>
  <si>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</si>
  <si>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</si>
  <si>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</si>
  <si>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</si>
  <si>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</si>
  <si>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</si>
  <si>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</si>
  <si>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</si>
  <si>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</si>
  <si>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</si>
  <si>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</si>
  <si>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</si>
  <si>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</si>
  <si>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</si>
  <si>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</si>
  <si>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</si>
  <si>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</si>
  <si>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</si>
  <si>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</si>
  <si>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</si>
  <si>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</si>
  <si>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</si>
  <si>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</si>
  <si>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</si>
  <si>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</si>
  <si>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</si>
  <si>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</si>
  <si>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</si>
  <si>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</si>
  <si>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</si>
  <si>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</si>
  <si>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</si>
  <si>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</si>
  <si>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</si>
  <si>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</si>
  <si>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</si>
  <si>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</si>
  <si>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</si>
  <si>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</si>
  <si>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</si>
  <si>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</si>
  <si>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</si>
  <si>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</si>
  <si>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</si>
  <si>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</si>
  <si>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</si>
  <si>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</si>
  <si>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</si>
  <si>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</si>
  <si>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</si>
  <si>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</si>
  <si>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</si>
  <si>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</si>
  <si>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</si>
  <si>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</si>
  <si>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</si>
  <si>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</si>
  <si>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</si>
  <si>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</si>
  <si>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</si>
  <si>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</si>
  <si>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</si>
  <si>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</si>
  <si>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</si>
  <si>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</si>
  <si>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</si>
  <si>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</si>
  <si>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</si>
  <si>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</si>
  <si>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</si>
  <si>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</si>
  <si>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</si>
  <si>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</si>
  <si>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</si>
  <si>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</si>
  <si>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</si>
  <si>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</si>
  <si>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</si>
  <si>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</si>
  <si>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</si>
  <si>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</si>
  <si>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</si>
  <si>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</si>
  <si>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</si>
  <si>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</si>
  <si>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</si>
  <si>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</si>
  <si>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</si>
  <si>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</si>
  <si>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</si>
  <si>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</si>
  <si>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</si>
  <si>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</si>
  <si>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</si>
  <si>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</si>
  <si>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</si>
  <si>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</si>
  <si>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</si>
  <si>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</si>
  <si>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</si>
  <si>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</si>
  <si>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</si>
  <si>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</si>
  <si>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</si>
  <si>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</si>
  <si>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</si>
  <si>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</si>
  <si>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</si>
  <si>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</si>
  <si>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</si>
  <si>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</si>
  <si>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</si>
  <si>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</si>
  <si>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</si>
  <si>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</si>
  <si>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</si>
  <si>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</si>
  <si>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</si>
  <si>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</si>
  <si>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</si>
  <si>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</si>
  <si>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</si>
  <si>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</si>
  <si>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</si>
  <si>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</si>
  <si>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</si>
  <si>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</si>
  <si>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</si>
  <si>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</si>
  <si>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</si>
  <si>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</si>
  <si>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</si>
  <si>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</si>
  <si>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</si>
  <si>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</si>
  <si>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</si>
  <si>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</si>
  <si>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</si>
  <si>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</si>
  <si>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</si>
  <si>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</si>
  <si>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</si>
  <si>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</si>
  <si>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</si>
  <si>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</si>
  <si>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</si>
  <si>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</si>
  <si>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</si>
  <si>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</si>
  <si>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</si>
  <si>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</si>
  <si>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</si>
  <si>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</si>
  <si>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</si>
  <si>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</si>
  <si>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</si>
  <si>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</si>
  <si>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</si>
  <si>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</si>
  <si>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</si>
  <si>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</si>
  <si>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</si>
  <si>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</si>
  <si>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</si>
  <si>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</si>
  <si>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</si>
  <si>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</si>
  <si>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</si>
  <si>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</si>
  <si>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</si>
  <si>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</si>
  <si>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</si>
  <si>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</si>
  <si>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</si>
  <si>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</si>
  <si>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</si>
  <si>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</si>
  <si>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</si>
  <si>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</si>
  <si>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</si>
  <si>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</si>
  <si>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</si>
  <si>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</si>
  <si>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</si>
  <si>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</si>
  <si>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</si>
  <si>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</si>
  <si>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</si>
  <si>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</si>
  <si>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</si>
  <si>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</si>
  <si>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</si>
  <si>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</si>
  <si>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</si>
  <si>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</si>
  <si>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</si>
  <si>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</si>
  <si>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</si>
  <si>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</si>
  <si>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</si>
  <si>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</si>
  <si>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</si>
  <si>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</si>
  <si>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</si>
  <si>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</si>
  <si>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</si>
  <si>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</si>
  <si>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</si>
  <si>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</si>
  <si>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</si>
  <si>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</si>
  <si>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</si>
  <si>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</si>
  <si>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</si>
  <si>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</si>
  <si>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</si>
  <si>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</si>
  <si>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</si>
  <si>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</si>
  <si>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</si>
  <si>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</si>
  <si>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</si>
  <si>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</si>
  <si>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</si>
  <si>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</si>
  <si>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</si>
  <si>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</si>
  <si>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</si>
  <si>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</si>
  <si>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</si>
  <si>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</si>
  <si>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</si>
  <si>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</si>
  <si>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</si>
  <si>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</si>
  <si>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</si>
  <si>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</si>
  <si>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</si>
  <si>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</si>
  <si>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</si>
  <si>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</si>
  <si>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</si>
  <si>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</si>
  <si>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</si>
  <si>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</si>
  <si>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</si>
  <si>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</si>
  <si>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</si>
  <si>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</si>
  <si>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</si>
  <si>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</si>
  <si>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</si>
  <si>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</si>
  <si>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</si>
  <si>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</si>
  <si>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</si>
  <si>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</si>
  <si>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</si>
  <si>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</si>
  <si>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</si>
  <si>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</si>
  <si>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</si>
  <si>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</si>
  <si>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</si>
  <si>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</si>
  <si>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</si>
  <si>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</si>
  <si>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</si>
  <si>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</si>
  <si>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</si>
  <si>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</si>
  <si>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</si>
  <si>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</si>
  <si>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</si>
  <si>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</si>
  <si>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</si>
  <si>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</si>
  <si>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</si>
  <si>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</si>
  <si>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</si>
  <si>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</si>
  <si>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</si>
  <si>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</si>
  <si>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</si>
  <si>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</si>
  <si>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</si>
  <si>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</si>
  <si>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</si>
  <si>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</si>
  <si>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</si>
  <si>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</si>
  <si>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</si>
  <si>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</si>
  <si>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</si>
  <si>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</si>
  <si>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</si>
  <si>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</si>
  <si>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</si>
  <si>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</si>
  <si>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</si>
  <si>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</si>
  <si>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</si>
  <si>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</si>
  <si>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</si>
  <si>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</si>
  <si>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</si>
  <si>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</si>
  <si>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</si>
  <si>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</si>
  <si>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</si>
  <si>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</si>
  <si>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</si>
  <si>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</si>
  <si>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</si>
  <si>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</si>
  <si>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</si>
  <si>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</si>
  <si>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</si>
  <si>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</si>
  <si>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</si>
  <si>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</si>
  <si>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</si>
  <si>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</si>
  <si>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</si>
  <si>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</si>
  <si>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</si>
  <si>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</si>
  <si>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</si>
  <si>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</si>
  <si>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</si>
  <si>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</si>
  <si>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</si>
  <si>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</si>
  <si>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</si>
  <si>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</si>
  <si>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</si>
  <si>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</si>
  <si>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</si>
  <si>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</si>
  <si>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</si>
  <si>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</si>
  <si>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</si>
  <si>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</si>
  <si>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</si>
  <si>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</si>
  <si>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</si>
  <si>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</si>
  <si>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</si>
  <si>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</si>
  <si>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</si>
  <si>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</si>
  <si>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</si>
  <si>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</si>
  <si>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</si>
  <si>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</si>
  <si>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</si>
  <si>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</si>
  <si>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</si>
  <si>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</si>
  <si>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</si>
  <si>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</si>
  <si>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</si>
  <si>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</si>
  <si>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</si>
  <si>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</si>
  <si>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</si>
  <si>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</si>
  <si>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</si>
  <si>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</si>
  <si>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</si>
  <si>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</si>
  <si>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</si>
  <si>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</si>
  <si>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</si>
  <si>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</si>
  <si>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</si>
  <si>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</si>
  <si>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</si>
  <si>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</si>
  <si>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</si>
  <si>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</si>
  <si>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</si>
  <si>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</si>
  <si>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</si>
  <si>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</si>
  <si>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</si>
  <si>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</si>
  <si>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</si>
  <si>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</si>
  <si>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</si>
  <si>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</si>
  <si>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</si>
  <si>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</si>
  <si>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</si>
  <si>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</si>
  <si>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</si>
  <si>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</si>
  <si>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</si>
  <si>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</si>
  <si>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</si>
  <si>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</si>
  <si>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</si>
  <si>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</si>
  <si>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</si>
  <si>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</si>
  <si>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</si>
  <si>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</si>
  <si>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</si>
  <si>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</si>
  <si>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</si>
  <si>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</si>
  <si>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</si>
  <si>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</si>
  <si>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</si>
  <si>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</si>
  <si>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</si>
  <si>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</si>
  <si>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</si>
  <si>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</si>
  <si>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</si>
  <si>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</si>
  <si>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</si>
  <si>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</si>
  <si>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</si>
  <si>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</si>
  <si>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</si>
  <si>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</si>
  <si>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</si>
  <si>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</si>
  <si>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</si>
  <si>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</si>
  <si>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</si>
  <si>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</si>
  <si>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</si>
  <si>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</si>
  <si>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</si>
  <si>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</si>
  <si>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</si>
  <si>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</si>
  <si>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</si>
  <si>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</si>
  <si>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</si>
  <si>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</si>
  <si>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</si>
  <si>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</si>
  <si>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</si>
  <si>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</si>
  <si>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</si>
  <si>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</si>
  <si>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</si>
  <si>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</si>
  <si>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</si>
  <si>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</si>
  <si>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</si>
  <si>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</si>
  <si>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</si>
  <si>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</si>
  <si>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</si>
  <si>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</si>
  <si>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</si>
  <si>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</si>
  <si>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</si>
  <si>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</si>
  <si>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</si>
  <si>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</si>
  <si>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</si>
  <si>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</si>
  <si>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</si>
  <si>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</si>
  <si>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</si>
  <si>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</si>
  <si>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</si>
  <si>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</si>
  <si>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</si>
  <si>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</si>
  <si>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</si>
  <si>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</si>
  <si>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</si>
  <si>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</si>
  <si>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</si>
  <si>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</si>
  <si>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</si>
  <si>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</si>
  <si>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</si>
  <si>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</si>
  <si>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</si>
  <si>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</si>
  <si>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</si>
  <si>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</si>
  <si>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</si>
  <si>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</si>
  <si>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</si>
  <si>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</si>
  <si>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</si>
  <si>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</si>
  <si>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</si>
  <si>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</si>
  <si>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</si>
  <si>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</si>
  <si>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</si>
  <si>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</si>
  <si>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</si>
  <si>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</si>
  <si>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</si>
  <si>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</si>
  <si>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</si>
  <si>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</si>
  <si>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</si>
  <si>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</si>
  <si>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</si>
  <si>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</si>
  <si>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</si>
  <si>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</si>
  <si>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</si>
  <si>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</si>
  <si>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</si>
  <si>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</si>
  <si>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</si>
  <si>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</si>
  <si>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</si>
  <si>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</si>
  <si>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</si>
  <si>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</si>
  <si>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</si>
  <si>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</si>
  <si>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</si>
  <si>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</si>
  <si>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</si>
  <si>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</si>
  <si>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</si>
  <si>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</si>
  <si>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</si>
  <si>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</si>
  <si>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</si>
  <si>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</si>
  <si>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</si>
  <si>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</si>
  <si>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</si>
  <si>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</si>
  <si>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</si>
  <si>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</si>
  <si>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</si>
  <si>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</si>
  <si>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</si>
  <si>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</si>
  <si>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</si>
  <si>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</si>
  <si>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</si>
  <si>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</si>
  <si>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</si>
  <si>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</si>
  <si>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</si>
  <si>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</si>
  <si>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</si>
  <si>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</si>
  <si>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</si>
  <si>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</si>
  <si>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</si>
  <si>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</si>
  <si>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</si>
  <si>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</si>
  <si>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</si>
  <si>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</si>
  <si>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</si>
  <si>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</si>
  <si>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</si>
  <si>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</si>
  <si>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</si>
  <si>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</si>
  <si>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</si>
  <si>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</si>
  <si>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</si>
  <si>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</si>
  <si>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</si>
  <si>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</si>
  <si>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</si>
  <si>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</si>
  <si>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</si>
  <si>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</si>
  <si>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</si>
  <si>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</si>
  <si>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</si>
  <si>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</si>
  <si>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</si>
  <si>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</si>
  <si>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</si>
  <si>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</si>
  <si>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</si>
  <si>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</si>
  <si>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</si>
  <si>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</si>
  <si>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</si>
  <si>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</si>
  <si>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</si>
  <si>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</si>
  <si>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</si>
  <si>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</si>
  <si>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</si>
  <si>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</si>
  <si>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</si>
  <si>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</si>
  <si>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</si>
  <si>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</si>
  <si>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</si>
  <si>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</si>
  <si>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</si>
  <si>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</si>
  <si>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</si>
  <si>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</si>
  <si>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</si>
  <si>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</si>
  <si>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</si>
  <si>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</si>
  <si>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</si>
  <si>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</si>
  <si>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</si>
  <si>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</si>
  <si>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</si>
  <si>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</si>
  <si>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</si>
  <si>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</si>
  <si>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</si>
  <si>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</si>
  <si>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</si>
  <si>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</si>
  <si>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</si>
  <si>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</si>
  <si>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</si>
  <si>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</si>
  <si>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</si>
  <si>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</si>
  <si>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</si>
  <si>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</si>
  <si>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</si>
  <si>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</si>
  <si>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</si>
  <si>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</si>
  <si>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</si>
  <si>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</si>
  <si>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</si>
  <si>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</si>
  <si>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</si>
  <si>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</si>
  <si>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</si>
  <si>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</si>
  <si>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</si>
  <si>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</si>
  <si>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</si>
  <si>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</si>
  <si>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</si>
  <si>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</si>
  <si>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</si>
  <si>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</si>
  <si>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</si>
  <si>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</si>
  <si>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</si>
  <si>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</si>
  <si>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</si>
  <si>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</si>
  <si>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</si>
  <si>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</si>
  <si>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</si>
  <si>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</si>
  <si>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</si>
  <si>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</si>
  <si>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</si>
  <si>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</si>
  <si>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</si>
  <si>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</si>
  <si>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</si>
  <si>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</si>
  <si>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</si>
  <si>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</si>
  <si>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</si>
  <si>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</si>
  <si>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</si>
  <si>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</si>
  <si>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</si>
  <si>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</si>
  <si>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</si>
  <si>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</si>
  <si>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</si>
  <si>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</si>
  <si>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</si>
  <si>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</si>
  <si>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</si>
  <si>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</si>
  <si>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</si>
  <si>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</si>
  <si>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</si>
  <si>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</si>
  <si>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</si>
  <si>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</si>
  <si>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</si>
  <si>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</si>
  <si>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</si>
  <si>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</si>
  <si>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</si>
  <si>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</si>
  <si>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</si>
  <si>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</si>
  <si>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</si>
  <si>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</si>
  <si>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</si>
  <si>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</si>
  <si>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</si>
  <si>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</si>
  <si>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</si>
  <si>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</si>
  <si>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</si>
  <si>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</si>
  <si>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</si>
  <si>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</si>
  <si>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</si>
  <si>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</si>
  <si>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</si>
  <si>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</si>
  <si>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</si>
  <si>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</si>
  <si>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</si>
  <si>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</si>
  <si>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</si>
  <si>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</si>
  <si>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</si>
  <si>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</si>
  <si>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</si>
  <si>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</si>
  <si>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</si>
  <si>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</si>
  <si>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</si>
  <si>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</si>
  <si>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</si>
  <si>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</si>
  <si>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</si>
  <si>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</si>
  <si>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</si>
  <si>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</si>
  <si>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</si>
  <si>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</si>
  <si>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</si>
  <si>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</si>
  <si>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</si>
  <si>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</si>
  <si>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</si>
  <si>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</si>
  <si>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</si>
  <si>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</si>
  <si>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</si>
  <si>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</si>
  <si>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</si>
  <si>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</si>
  <si>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</si>
  <si>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</si>
  <si>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</si>
  <si>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</si>
  <si>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</si>
  <si>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</si>
  <si>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</si>
  <si>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</si>
  <si>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</si>
  <si>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</si>
  <si>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</si>
  <si>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</si>
  <si>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</si>
  <si>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</si>
  <si>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</si>
  <si>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</si>
  <si>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</si>
  <si>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</si>
  <si>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</si>
  <si>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</si>
  <si>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</si>
  <si>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</si>
  <si>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</si>
  <si>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</si>
  <si>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</si>
  <si>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</si>
  <si>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</si>
  <si>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</si>
  <si>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</si>
  <si>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</si>
  <si>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</si>
  <si>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</si>
  <si>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</si>
  <si>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</si>
  <si>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</si>
  <si>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</si>
  <si>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</si>
  <si>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</si>
  <si>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</si>
  <si>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</si>
  <si>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</si>
  <si>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</si>
  <si>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</si>
  <si>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</si>
  <si>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</si>
  <si>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</si>
  <si>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</si>
  <si>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</si>
  <si>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</si>
  <si>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</si>
  <si>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</si>
  <si>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</si>
  <si>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</si>
  <si>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</si>
  <si>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</si>
  <si>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</si>
  <si>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</si>
  <si>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</si>
  <si>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</si>
  <si>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</si>
  <si>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</si>
  <si>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</si>
  <si>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</si>
  <si>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</si>
  <si>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</si>
  <si>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</si>
  <si>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</si>
  <si>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</si>
  <si>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</si>
  <si>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</si>
  <si>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</si>
  <si>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</si>
  <si>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</si>
  <si>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</si>
  <si>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</si>
  <si>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</si>
  <si>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</si>
  <si>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</si>
  <si>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</si>
  <si>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</si>
  <si>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</si>
  <si>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</si>
  <si>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</si>
  <si>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</si>
  <si>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</si>
  <si>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</si>
  <si>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</si>
  <si>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</si>
  <si>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</si>
  <si>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</si>
  <si>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</si>
  <si>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</si>
  <si>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</si>
  <si>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</si>
  <si>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</si>
  <si>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</si>
  <si>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</si>
  <si>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</si>
  <si>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</si>
  <si>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</si>
  <si>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</si>
  <si>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</si>
  <si>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</si>
  <si>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</si>
  <si>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</si>
  <si>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</si>
  <si>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</si>
  <si>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</si>
  <si>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</si>
  <si>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</si>
  <si>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</si>
  <si>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</si>
  <si>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</si>
  <si>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</si>
  <si>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</si>
  <si>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</si>
  <si>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</si>
  <si>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</si>
  <si>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</si>
  <si>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</si>
  <si>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</si>
  <si>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</si>
  <si>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</si>
  <si>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</si>
  <si>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</si>
  <si>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</si>
  <si>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</si>
  <si>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</si>
  <si>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</si>
  <si>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</si>
  <si>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</si>
  <si>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</si>
  <si>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</si>
  <si>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</si>
  <si>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</si>
  <si>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</si>
  <si>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</si>
  <si>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</si>
  <si>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</si>
  <si>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</si>
  <si>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</si>
  <si>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</si>
  <si>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</si>
  <si>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</si>
  <si>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</si>
  <si>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</si>
  <si>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</si>
  <si>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</si>
  <si>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</si>
  <si>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</si>
  <si>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</si>
  <si>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</si>
  <si>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</si>
  <si>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</si>
  <si>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</si>
  <si>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</si>
  <si>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</si>
  <si>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</si>
  <si>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</si>
  <si>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</si>
  <si>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</si>
  <si>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</si>
  <si>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</si>
  <si>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</si>
  <si>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</si>
  <si>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</si>
  <si>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</si>
  <si>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</si>
  <si>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</si>
  <si>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</si>
  <si>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</si>
  <si>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</si>
  <si>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</si>
  <si>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</si>
  <si>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</si>
  <si>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</si>
  <si>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</si>
  <si>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</si>
  <si>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</si>
  <si>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</si>
  <si>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</si>
  <si>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</si>
  <si>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</si>
  <si>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</si>
  <si>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</si>
  <si>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</si>
  <si>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</si>
  <si>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</si>
  <si>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</si>
  <si>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</si>
  <si>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</si>
  <si>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</si>
  <si>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</si>
  <si>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</si>
  <si>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</si>
  <si>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</si>
  <si>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</si>
  <si>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</si>
  <si>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</si>
  <si>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</si>
  <si>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</si>
  <si>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</si>
  <si>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</si>
  <si>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</si>
  <si>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</si>
  <si>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</si>
  <si>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</si>
  <si>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</si>
  <si>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</si>
  <si>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</si>
  <si>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</si>
  <si>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</si>
  <si>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</si>
  <si>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</si>
  <si>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</si>
  <si>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</si>
  <si>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</si>
  <si>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</si>
  <si>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</si>
  <si>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</si>
  <si>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</si>
  <si>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</si>
  <si>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</si>
  <si>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</si>
  <si>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</si>
  <si>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</si>
  <si>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</si>
  <si>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</si>
  <si>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</si>
  <si>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</si>
  <si>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</si>
  <si>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</si>
  <si>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</si>
  <si>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</si>
  <si>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</si>
  <si>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</si>
  <si>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</si>
  <si>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</si>
  <si>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</si>
  <si>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</si>
  <si>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</si>
  <si>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</si>
  <si>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</si>
  <si>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</si>
  <si>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</si>
  <si>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</si>
  <si>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</si>
  <si>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</si>
  <si>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</si>
  <si>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</si>
  <si>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</si>
  <si>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</si>
  <si>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</si>
  <si>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</si>
  <si>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</si>
  <si>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</si>
  <si>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</si>
  <si>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</si>
  <si>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</si>
  <si>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</si>
  <si>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</si>
  <si>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</si>
  <si>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</si>
  <si>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</si>
  <si>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</si>
  <si>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</si>
  <si>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</si>
  <si>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</si>
  <si>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</si>
  <si>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</si>
  <si>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</si>
  <si>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</si>
  <si>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</si>
  <si>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</si>
  <si>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</si>
  <si>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</si>
  <si>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</si>
  <si>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</si>
  <si>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</si>
  <si>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</si>
  <si>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</si>
  <si>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</si>
  <si>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</si>
  <si>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</si>
  <si>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</si>
  <si>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</si>
  <si>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</si>
  <si>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</si>
  <si>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</si>
  <si>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</si>
  <si>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</si>
  <si>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</si>
  <si>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</si>
  <si>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</si>
  <si>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</si>
  <si>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</si>
  <si>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</si>
  <si>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</si>
  <si>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</si>
  <si>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</si>
  <si>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</si>
  <si>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</si>
  <si>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</si>
  <si>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</si>
  <si>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</si>
  <si>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</si>
  <si>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</si>
  <si>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</si>
  <si>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</si>
  <si>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</si>
  <si>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</si>
  <si>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</si>
  <si>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</si>
  <si>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</si>
  <si>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</si>
  <si>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</si>
  <si>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</si>
  <si>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</si>
  <si>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</si>
  <si>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</si>
  <si>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</si>
  <si>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</si>
  <si>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</si>
  <si>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</si>
  <si>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</si>
  <si>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</si>
  <si>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</si>
  <si>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</si>
  <si>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</si>
  <si>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</si>
  <si>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</si>
  <si>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</si>
  <si>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</si>
  <si>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</si>
  <si>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</si>
  <si>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</si>
  <si>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</si>
  <si>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</si>
  <si>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</si>
  <si>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</si>
  <si>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</si>
  <si>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</si>
  <si>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</si>
  <si>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</si>
  <si>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</si>
  <si>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</si>
  <si>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</si>
  <si>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</si>
  <si>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</si>
  <si>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</si>
  <si>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</si>
  <si>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</si>
  <si>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</si>
  <si>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</si>
  <si>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</si>
  <si>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</si>
  <si>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</si>
  <si>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</si>
  <si>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</si>
  <si>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</si>
  <si>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</si>
  <si>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</si>
  <si>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</si>
  <si>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</si>
  <si>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</si>
  <si>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</si>
  <si>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</si>
  <si>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</si>
  <si>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</si>
  <si>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</si>
  <si>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</si>
  <si>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</si>
  <si>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</si>
  <si>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</si>
  <si>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</si>
  <si>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</si>
  <si>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</si>
  <si>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</si>
  <si>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</si>
  <si>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</si>
  <si>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</si>
  <si>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</si>
  <si>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</si>
  <si>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</si>
  <si>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</si>
  <si>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</si>
  <si>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</si>
  <si>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</si>
  <si>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</si>
  <si>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</si>
  <si>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</si>
  <si>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</si>
  <si>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</si>
  <si>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</si>
  <si>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</si>
  <si>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</si>
  <si>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</si>
  <si>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</si>
  <si>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</si>
  <si>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</si>
  <si>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</si>
  <si>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</si>
  <si>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</si>
  <si>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</si>
  <si>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</si>
  <si>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</si>
  <si>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</si>
  <si>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</si>
  <si>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</si>
  <si>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</si>
  <si>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</si>
  <si>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</si>
  <si>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</si>
  <si>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</si>
  <si>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</si>
  <si>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</si>
  <si>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</si>
  <si>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</si>
  <si>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</si>
  <si>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</si>
  <si>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</si>
  <si>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</si>
  <si>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</si>
  <si>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</si>
  <si>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</si>
  <si>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</si>
  <si>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</si>
  <si>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</si>
  <si>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</si>
  <si>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</si>
  <si>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</si>
  <si>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</si>
  <si>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</si>
  <si>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</si>
  <si>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</si>
  <si>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</si>
  <si>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</si>
  <si>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</si>
  <si>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</si>
  <si>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</si>
  <si>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</si>
  <si>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</si>
  <si>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</si>
  <si>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</si>
  <si>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</si>
  <si>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</si>
  <si>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</si>
  <si>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</si>
  <si>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</si>
  <si>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</si>
  <si>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</si>
  <si>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</si>
  <si>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</si>
  <si>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</si>
  <si>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</si>
  <si>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</si>
  <si>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</si>
  <si>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</si>
  <si>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</si>
  <si>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</si>
  <si>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</si>
  <si>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</si>
  <si>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</si>
  <si>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</si>
  <si>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</si>
  <si>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</si>
  <si>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</si>
  <si>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</si>
  <si>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</si>
  <si>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</si>
  <si>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</si>
  <si>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</si>
  <si>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</si>
  <si>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</si>
  <si>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</si>
  <si>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</si>
  <si>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</si>
  <si>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</si>
  <si>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</si>
  <si>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</si>
  <si>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</si>
  <si>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</si>
  <si>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</si>
  <si>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</si>
  <si>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</si>
  <si>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</si>
  <si>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</si>
  <si>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</si>
  <si>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</si>
  <si>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</si>
  <si>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</si>
  <si>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</si>
  <si>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</si>
  <si>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</si>
  <si>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</si>
  <si>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</si>
  <si>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</si>
  <si>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</si>
  <si>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</si>
  <si>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</si>
  <si>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</si>
  <si>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</si>
  <si>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</si>
  <si>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</si>
  <si>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</si>
  <si>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</si>
  <si>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</si>
  <si>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</si>
  <si>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</si>
  <si>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</si>
  <si>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</si>
  <si>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</si>
  <si>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</si>
  <si>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</si>
  <si>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</si>
  <si>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</si>
  <si>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</si>
  <si>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</si>
  <si>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</si>
  <si>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</si>
  <si>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</si>
  <si>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</si>
  <si>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</si>
  <si>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</si>
  <si>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</si>
  <si>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</si>
  <si>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</si>
  <si>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</si>
  <si>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</si>
  <si>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</si>
  <si>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</si>
  <si>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</si>
  <si>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</si>
  <si>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</si>
  <si>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</si>
  <si>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</si>
  <si>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</si>
  <si>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</si>
  <si>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</si>
  <si>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</si>
  <si>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</si>
  <si>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</si>
  <si>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</si>
  <si>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</si>
  <si>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</si>
  <si>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</si>
  <si>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</si>
  <si>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</si>
  <si>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</si>
  <si>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</si>
  <si>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</si>
  <si>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</si>
  <si>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</si>
  <si>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</si>
  <si>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</si>
  <si>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</si>
  <si>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</si>
  <si>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</si>
  <si>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</si>
  <si>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</si>
  <si>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</si>
  <si>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</si>
  <si>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</si>
  <si>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</si>
  <si>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</si>
  <si>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</si>
  <si>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</si>
  <si>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</si>
  <si>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</si>
  <si>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</si>
  <si>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</si>
  <si>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</si>
  <si>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</si>
  <si>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</si>
  <si>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</si>
  <si>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</si>
  <si>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</si>
  <si>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</si>
  <si>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</si>
  <si>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</si>
  <si>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</si>
  <si>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</si>
  <si>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</si>
  <si>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</si>
  <si>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</si>
  <si>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</si>
  <si>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</si>
  <si>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</si>
  <si>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</si>
  <si>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</si>
  <si>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</si>
  <si>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</si>
  <si>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</si>
  <si>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</si>
  <si>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</si>
  <si>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</si>
  <si>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</si>
  <si>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</si>
  <si>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</si>
  <si>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</si>
  <si>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</si>
  <si>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</si>
  <si>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</si>
  <si>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</si>
  <si>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</si>
  <si>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</si>
  <si>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</si>
  <si>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</si>
  <si>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</si>
  <si>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</si>
  <si>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</si>
  <si>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</si>
  <si>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</si>
  <si>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</si>
  <si>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</si>
  <si>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</si>
  <si>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</si>
  <si>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</si>
  <si>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</si>
  <si>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</si>
  <si>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</si>
  <si>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</si>
  <si>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</si>
  <si>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</si>
  <si>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</si>
  <si>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</si>
  <si>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</si>
  <si>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</si>
  <si>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</si>
  <si>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</si>
  <si>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</si>
  <si>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</si>
  <si>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</si>
  <si>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</si>
  <si>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</si>
  <si>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</si>
  <si>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</si>
  <si>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</si>
  <si>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</si>
  <si>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</si>
  <si>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</si>
  <si>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</si>
  <si>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</si>
  <si>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</si>
  <si>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</si>
  <si>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</si>
  <si>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</si>
  <si>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</si>
  <si>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</si>
  <si>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</si>
  <si>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</si>
  <si>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</si>
  <si>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</si>
  <si>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</si>
  <si>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</si>
  <si>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</si>
  <si>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</si>
  <si>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</si>
  <si>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</si>
  <si>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</si>
  <si>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</si>
  <si>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</si>
  <si>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</si>
  <si>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</si>
  <si>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</si>
  <si>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</si>
  <si>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</si>
  <si>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</si>
  <si>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</si>
  <si>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</si>
  <si>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</si>
  <si>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</si>
  <si>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</si>
  <si>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</si>
  <si>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</si>
  <si>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</si>
  <si>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</si>
  <si>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</si>
  <si>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</si>
  <si>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</si>
  <si>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</si>
  <si>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</si>
  <si>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</si>
  <si>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</si>
  <si>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</si>
  <si>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</si>
  <si>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</si>
  <si>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</si>
  <si>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</si>
  <si>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</si>
  <si>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</si>
  <si>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</si>
  <si>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</si>
  <si>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</si>
  <si>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</si>
  <si>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</si>
  <si>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</si>
  <si>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</si>
  <si>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</si>
  <si>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</si>
  <si>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</si>
  <si>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</si>
  <si>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</si>
  <si>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</si>
  <si>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</si>
  <si>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</si>
  <si>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</si>
  <si>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</si>
  <si>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</si>
  <si>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</si>
  <si>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</si>
  <si>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</si>
  <si>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</si>
  <si>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</si>
  <si>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</si>
  <si>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</si>
  <si>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</si>
  <si>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</si>
  <si>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</si>
  <si>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</si>
  <si>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</si>
  <si>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</si>
  <si>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</si>
  <si>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</si>
  <si>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</si>
  <si>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</si>
  <si>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</si>
  <si>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</si>
  <si>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</si>
  <si>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</si>
  <si>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</si>
  <si>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</si>
  <si>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</si>
  <si>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</si>
  <si>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</si>
  <si>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</si>
  <si>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</si>
  <si>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</si>
  <si>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</si>
  <si>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</si>
  <si>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</si>
  <si>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</si>
  <si>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</si>
  <si>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</si>
  <si>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</si>
  <si>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</si>
  <si>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</si>
  <si>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</si>
  <si>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</si>
  <si>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</si>
  <si>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</si>
  <si>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</si>
  <si>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</si>
  <si>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</si>
  <si>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</si>
  <si>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</si>
  <si>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</si>
  <si>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</si>
  <si>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</si>
  <si>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</si>
  <si>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</si>
  <si>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</si>
  <si>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</si>
  <si>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</si>
  <si>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</si>
  <si>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</si>
  <si>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</si>
  <si>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</si>
  <si>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</si>
  <si>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</si>
  <si>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</si>
  <si>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</si>
  <si>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</si>
  <si>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</si>
  <si>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</si>
  <si>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</si>
  <si>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</si>
  <si>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</si>
  <si>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</si>
  <si>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</si>
  <si>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</si>
  <si>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</si>
  <si>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</si>
  <si>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</si>
  <si>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</si>
  <si>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</si>
  <si>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</si>
  <si>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</si>
  <si>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</si>
  <si>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</si>
  <si>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</si>
  <si>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</si>
  <si>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</si>
  <si>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</si>
  <si>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</si>
  <si>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</si>
  <si>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</si>
  <si>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</si>
  <si>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</si>
  <si>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</si>
  <si>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</si>
  <si>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</si>
  <si>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</si>
  <si>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</si>
  <si>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</si>
  <si>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</si>
  <si>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</si>
  <si>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</si>
  <si>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</si>
  <si>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</si>
  <si>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</si>
  <si>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</si>
  <si>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</si>
  <si>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</si>
  <si>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</si>
  <si>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</si>
  <si>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</si>
  <si>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</si>
  <si>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</si>
  <si>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</si>
  <si>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</si>
  <si>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</si>
  <si>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</si>
  <si>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</si>
  <si>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</si>
  <si>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</si>
  <si>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</si>
  <si>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</si>
  <si>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</si>
  <si>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</si>
  <si>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</si>
  <si>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</si>
  <si>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</si>
  <si>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</si>
  <si>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</si>
  <si>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</si>
  <si>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</si>
  <si>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</si>
  <si>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</si>
  <si>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</si>
  <si>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</si>
  <si>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</si>
  <si>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</si>
  <si>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</si>
  <si>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</si>
  <si>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</si>
  <si>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</si>
  <si>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</si>
  <si>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</si>
  <si>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</si>
  <si>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</si>
  <si>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</si>
  <si>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</si>
  <si>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</si>
  <si>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</si>
  <si>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</si>
  <si>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</si>
  <si>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</si>
  <si>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</si>
  <si>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</si>
  <si>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</si>
  <si>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</si>
  <si>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</si>
  <si>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</si>
  <si>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</si>
  <si>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</si>
  <si>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</si>
  <si>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</si>
  <si>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</si>
  <si>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</si>
  <si>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</si>
  <si>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</si>
  <si>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</si>
  <si>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</si>
  <si>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</si>
  <si>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</si>
  <si>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</si>
  <si>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</si>
  <si>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</si>
  <si>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</si>
  <si>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</si>
  <si>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</si>
  <si>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</si>
  <si>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</si>
  <si>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</si>
  <si>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</si>
  <si>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</si>
  <si>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</si>
  <si>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</si>
  <si>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</si>
  <si>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</si>
  <si>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</si>
  <si>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</si>
  <si>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</si>
  <si>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</si>
  <si>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</si>
  <si>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</si>
  <si>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</si>
  <si>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</si>
  <si>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</si>
  <si>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</si>
  <si>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</si>
  <si>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</si>
  <si>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</si>
  <si>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</si>
  <si>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</si>
  <si>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</si>
  <si>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</si>
  <si>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</si>
  <si>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</si>
  <si>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</si>
  <si>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</si>
  <si>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</si>
  <si>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</si>
  <si>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</si>
  <si>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</si>
  <si>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</si>
  <si>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</si>
  <si>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</si>
  <si>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</si>
  <si>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</si>
  <si>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</si>
  <si>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</si>
  <si>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</si>
  <si>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</si>
  <si>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</si>
  <si>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</si>
  <si>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</si>
  <si>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</si>
  <si>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</si>
  <si>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</si>
  <si>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</si>
  <si>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</si>
  <si>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</si>
  <si>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</si>
  <si>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</si>
  <si>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</si>
  <si>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</si>
  <si>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</si>
  <si>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</si>
  <si>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</si>
  <si>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</si>
  <si>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</si>
  <si>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</si>
  <si>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</si>
  <si>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</si>
  <si>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</si>
  <si>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</si>
  <si>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</si>
  <si>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</si>
  <si>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</si>
  <si>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</si>
  <si>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</si>
  <si>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</si>
  <si>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</si>
  <si>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</si>
  <si>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</si>
  <si>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</si>
  <si>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</si>
  <si>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</si>
  <si>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</si>
  <si>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</si>
  <si>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</si>
  <si>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</si>
  <si>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</si>
  <si>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</si>
  <si>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</si>
  <si>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</si>
  <si>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</si>
  <si>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</si>
  <si>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</si>
  <si>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</si>
  <si>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</si>
  <si>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</si>
  <si>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</si>
  <si>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</si>
  <si>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</si>
  <si>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</si>
  <si>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</si>
  <si>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</si>
  <si>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</si>
  <si>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</si>
  <si>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</si>
  <si>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</si>
  <si>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</si>
  <si>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</si>
  <si>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</si>
  <si>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</si>
  <si>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</si>
  <si>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</si>
  <si>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</si>
  <si>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</si>
  <si>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</si>
  <si>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</si>
  <si>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</si>
  <si>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</si>
  <si>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</si>
  <si>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</si>
  <si>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</si>
  <si>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</si>
  <si>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</si>
  <si>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</si>
  <si>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</si>
  <si>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</si>
  <si>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</si>
  <si>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</si>
  <si>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</si>
  <si>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</si>
  <si>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</si>
  <si>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</si>
  <si>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</si>
  <si>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</si>
  <si>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</si>
  <si>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</si>
  <si>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</si>
  <si>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</si>
  <si>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</si>
  <si>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</si>
  <si>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</si>
  <si>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</si>
  <si>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</si>
  <si>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</si>
  <si>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</si>
  <si>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</si>
  <si>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</si>
  <si>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</si>
  <si>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</si>
  <si>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</si>
  <si>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</si>
  <si>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</si>
  <si>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</si>
  <si>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</si>
  <si>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</si>
  <si>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</si>
  <si>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</si>
  <si>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</si>
  <si>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</si>
  <si>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</si>
  <si>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</si>
  <si>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</si>
  <si>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</si>
  <si>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</si>
  <si>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</si>
  <si>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</si>
  <si>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</si>
  <si>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</si>
  <si>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</si>
  <si>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</si>
  <si>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</si>
  <si>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</si>
  <si>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</si>
  <si>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</si>
  <si>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</si>
  <si>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</si>
  <si>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</si>
  <si>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</si>
  <si>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</si>
  <si>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</si>
  <si>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</si>
  <si>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</si>
  <si>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</si>
  <si>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</si>
  <si>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</si>
  <si>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</si>
  <si>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</si>
  <si>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</si>
  <si>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</si>
  <si>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</si>
  <si>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</si>
  <si>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</si>
  <si>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</si>
  <si>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</si>
  <si>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</si>
  <si>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</si>
  <si>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</si>
  <si>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</si>
  <si>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</si>
  <si>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</si>
  <si>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</si>
  <si>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</si>
  <si>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</si>
  <si>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</si>
  <si>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</si>
  <si>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</si>
  <si>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</si>
  <si>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</si>
  <si>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</si>
  <si>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</si>
  <si>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</si>
  <si>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</si>
  <si>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</si>
  <si>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</si>
  <si>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</si>
  <si>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</si>
  <si>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</si>
  <si>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</si>
  <si>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</si>
  <si>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</si>
  <si>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</si>
  <si>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</si>
  <si>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</si>
  <si>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</si>
  <si>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</si>
  <si>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</si>
  <si>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</si>
  <si>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</si>
  <si>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</si>
  <si>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</si>
  <si>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</si>
  <si>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</si>
  <si>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</si>
  <si>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</si>
  <si>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</si>
  <si>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</si>
  <si>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</si>
  <si>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</si>
  <si>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</si>
  <si>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</si>
  <si>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</si>
  <si>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</si>
  <si>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</si>
  <si>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</si>
  <si>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</si>
  <si>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</si>
  <si>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</si>
  <si>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</si>
  <si>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</si>
  <si>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</si>
  <si>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</si>
  <si>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</si>
  <si>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</si>
  <si>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</si>
  <si>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</si>
  <si>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</si>
  <si>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</si>
  <si>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</si>
  <si>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</si>
  <si>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</si>
  <si>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</si>
  <si>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</si>
  <si>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</si>
  <si>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</si>
  <si>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</si>
  <si>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</si>
  <si>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</si>
  <si>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</si>
  <si>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</si>
  <si>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</si>
  <si>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</si>
  <si>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</si>
  <si>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</si>
  <si>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</si>
  <si>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</si>
  <si>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</si>
  <si>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</si>
  <si>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</si>
  <si>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</si>
  <si>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</si>
  <si>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</si>
  <si>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</si>
  <si>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</si>
  <si>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</si>
  <si>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</si>
  <si>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</si>
  <si>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</si>
  <si>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</si>
  <si>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</si>
  <si>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</si>
  <si>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</si>
  <si>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</si>
  <si>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</si>
  <si>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</si>
  <si>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</si>
  <si>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</si>
  <si>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</si>
  <si>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</si>
  <si>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</si>
  <si>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</si>
  <si>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</si>
  <si>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</si>
  <si>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</si>
  <si>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</si>
  <si>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</si>
  <si>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</si>
  <si>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</si>
  <si>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</si>
  <si>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</si>
  <si>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</si>
  <si>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</si>
  <si>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</si>
  <si>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</si>
  <si>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</si>
  <si>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</si>
  <si>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</si>
  <si>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</si>
  <si>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</si>
  <si>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</si>
  <si>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</si>
  <si>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</si>
  <si>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</si>
  <si>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</si>
  <si>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</si>
  <si>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</si>
  <si>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</si>
  <si>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</si>
  <si>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</si>
  <si>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</si>
  <si>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</si>
  <si>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</si>
  <si>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</si>
  <si>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</si>
  <si>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</si>
  <si>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</si>
  <si>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</si>
  <si>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</si>
  <si>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</si>
  <si>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</si>
  <si>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</si>
  <si>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</si>
  <si>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</si>
  <si>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</si>
  <si>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</si>
  <si>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</si>
  <si>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</si>
  <si>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</si>
  <si>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</si>
  <si>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</si>
  <si>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</si>
  <si>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</si>
  <si>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</si>
  <si>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</si>
  <si>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</si>
  <si>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</si>
  <si>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</si>
  <si>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</si>
  <si>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</si>
  <si>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</si>
  <si>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</si>
  <si>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</si>
  <si>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</si>
  <si>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</si>
  <si>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</si>
  <si>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</si>
  <si>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</si>
  <si>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</si>
  <si>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</si>
  <si>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</si>
  <si>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</si>
  <si>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</si>
  <si>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</si>
  <si>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</si>
  <si>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</si>
  <si>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</si>
  <si>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</si>
  <si>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</si>
  <si>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</si>
  <si>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</si>
  <si>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</si>
  <si>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</si>
  <si>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</si>
  <si>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</si>
  <si>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</si>
  <si>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</si>
  <si>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</si>
  <si>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</si>
  <si>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</si>
  <si>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</si>
  <si>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</si>
  <si>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</si>
  <si>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</si>
  <si>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</si>
  <si>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</si>
  <si>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</si>
  <si>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</si>
  <si>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</si>
  <si>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</si>
  <si>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</si>
  <si>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</si>
  <si>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</si>
  <si>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</si>
  <si>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</si>
  <si>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</si>
  <si>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</si>
  <si>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</si>
  <si>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</si>
  <si>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</si>
  <si>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</si>
  <si>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</si>
  <si>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</si>
  <si>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</si>
  <si>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</si>
  <si>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</si>
  <si>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</si>
  <si>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</si>
  <si>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</si>
  <si>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</si>
  <si>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</si>
  <si>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</si>
  <si>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</si>
  <si>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</si>
  <si>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</si>
  <si>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</si>
  <si>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</si>
  <si>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</si>
  <si>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</si>
  <si>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</si>
  <si>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</si>
  <si>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</si>
  <si>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</si>
  <si>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</si>
  <si>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</si>
  <si>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</si>
  <si>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</si>
  <si>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</si>
  <si>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</si>
  <si>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</si>
  <si>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</si>
  <si>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</si>
  <si>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</si>
  <si>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</si>
  <si>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</si>
  <si>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</si>
  <si>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</si>
  <si>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</si>
  <si>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</si>
  <si>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</si>
  <si>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</si>
  <si>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</si>
  <si>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</si>
  <si>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</si>
  <si>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</si>
  <si>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</si>
  <si>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</si>
  <si>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</si>
  <si>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</si>
  <si>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</si>
  <si>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</si>
  <si>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</si>
  <si>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</si>
  <si>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</si>
  <si>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</si>
  <si>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</si>
  <si>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</si>
  <si>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</si>
  <si>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</si>
  <si>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</si>
  <si>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</si>
  <si>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</si>
  <si>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</si>
  <si>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</si>
  <si>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</si>
  <si>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</si>
  <si>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</si>
  <si>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</si>
  <si>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</si>
  <si>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</si>
  <si>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</si>
  <si>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</si>
  <si>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</si>
  <si>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</si>
  <si>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</si>
  <si>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</si>
  <si>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</si>
  <si>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</si>
  <si>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</si>
  <si>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</si>
  <si>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</si>
  <si>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</si>
  <si>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</si>
  <si>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</si>
  <si>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</si>
  <si>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</si>
  <si>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</si>
  <si>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</si>
  <si>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</si>
  <si>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</si>
  <si>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</si>
  <si>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</si>
  <si>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</si>
  <si>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</si>
  <si>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</si>
  <si>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</si>
  <si>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</si>
  <si>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</si>
  <si>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</si>
  <si>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</si>
  <si>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</si>
  <si>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</si>
  <si>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</si>
  <si>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</si>
  <si>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</si>
  <si>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</si>
  <si>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</si>
  <si>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</si>
  <si>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</si>
  <si>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</si>
  <si>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</si>
  <si>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</si>
  <si>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</si>
  <si>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</si>
  <si>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</si>
  <si>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</si>
  <si>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</si>
  <si>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</si>
  <si>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</si>
  <si>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</si>
  <si>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</si>
  <si>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</si>
  <si>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</si>
  <si>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</si>
  <si>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</si>
  <si>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</si>
  <si>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</si>
  <si>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</si>
  <si>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</si>
  <si>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</si>
  <si>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</si>
  <si>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</si>
  <si>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</si>
  <si>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</si>
  <si>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</si>
  <si>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</si>
  <si>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</si>
  <si>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</si>
  <si>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</si>
  <si>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</si>
  <si>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</si>
  <si>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</si>
  <si>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</si>
  <si>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</si>
  <si>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</si>
  <si>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</si>
  <si>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</si>
  <si>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</si>
  <si>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</si>
  <si>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</si>
  <si>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</si>
  <si>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</si>
  <si>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</si>
  <si>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</si>
  <si>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</si>
  <si>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</si>
  <si>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</si>
  <si>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</si>
  <si>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</si>
  <si>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</si>
  <si>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</si>
  <si>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</si>
  <si>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</si>
  <si>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</si>
  <si>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</si>
  <si>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</si>
  <si>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</si>
  <si>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</si>
  <si>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</si>
  <si>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</si>
  <si>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</si>
  <si>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</si>
  <si>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</si>
  <si>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</si>
  <si>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</si>
  <si>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</si>
  <si>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</si>
  <si>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</si>
  <si>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</si>
  <si>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</si>
  <si>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</si>
  <si>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</si>
  <si>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</si>
  <si>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</si>
  <si>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</si>
  <si>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</si>
  <si>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</si>
  <si>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</si>
  <si>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</si>
  <si>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</si>
  <si>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</si>
  <si>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</si>
  <si>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</si>
  <si>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</si>
  <si>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</si>
  <si>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</si>
  <si>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</si>
  <si>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</si>
  <si>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</si>
  <si>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</si>
  <si>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</si>
  <si>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</si>
  <si>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</si>
  <si>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</si>
  <si>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</si>
  <si>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</si>
  <si>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</si>
  <si>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</si>
  <si>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</si>
  <si>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</si>
  <si>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</si>
  <si>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</si>
  <si>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</si>
  <si>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</si>
  <si>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</si>
  <si>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</si>
  <si>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</si>
  <si>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</si>
  <si>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</si>
  <si>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</si>
  <si>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</si>
  <si>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</si>
  <si>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</si>
  <si>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</si>
  <si>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</si>
  <si>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</si>
  <si>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</si>
  <si>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</si>
  <si>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</si>
  <si>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</si>
  <si>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</si>
  <si>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</si>
  <si>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</si>
  <si>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</si>
  <si>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</si>
  <si>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</si>
  <si>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</si>
  <si>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</si>
  <si>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</si>
  <si>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</si>
  <si>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</si>
  <si>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</si>
  <si>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</si>
  <si>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</si>
  <si>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</si>
  <si>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</si>
  <si>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</si>
  <si>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</si>
  <si>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</si>
  <si>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</si>
  <si>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</si>
  <si>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</si>
  <si>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</si>
  <si>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</si>
  <si>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</si>
  <si>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</si>
  <si>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</si>
  <si>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</si>
  <si>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</si>
  <si>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</si>
  <si>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</si>
  <si>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</si>
  <si>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</si>
  <si>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</si>
  <si>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</si>
  <si>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</si>
  <si>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</si>
  <si>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</si>
  <si>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</si>
  <si>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</si>
  <si>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</si>
  <si>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</si>
  <si>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</si>
  <si>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</si>
  <si>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</si>
  <si>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</si>
  <si>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</si>
  <si>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</si>
  <si>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</si>
  <si>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</si>
  <si>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</si>
  <si>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</si>
  <si>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</si>
  <si>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</si>
  <si>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</si>
  <si>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</si>
  <si>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</si>
  <si>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</si>
  <si>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</si>
  <si>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</si>
  <si>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</si>
  <si>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</si>
  <si>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</si>
  <si>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</si>
  <si>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</si>
  <si>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</si>
  <si>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</si>
  <si>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</si>
  <si>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</si>
  <si>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</si>
  <si>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</si>
  <si>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</si>
  <si>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</si>
  <si>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</si>
  <si>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</si>
  <si>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</si>
  <si>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</si>
  <si>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</si>
  <si>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</si>
  <si>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</si>
  <si>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</si>
  <si>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</si>
  <si>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</si>
  <si>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</si>
  <si>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</si>
  <si>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</si>
  <si>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</si>
  <si>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</si>
  <si>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</si>
  <si>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</si>
  <si>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</si>
  <si>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</si>
  <si>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</si>
  <si>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</si>
  <si>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</si>
  <si>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</si>
  <si>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</si>
  <si>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</si>
  <si>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</si>
  <si>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</si>
  <si>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</si>
  <si>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</si>
  <si>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</si>
  <si>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</si>
  <si>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</si>
  <si>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</si>
  <si>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</si>
  <si>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</si>
  <si>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</si>
  <si>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</si>
  <si>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</si>
  <si>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</si>
  <si>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</si>
  <si>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</si>
  <si>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</si>
  <si>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</si>
  <si>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</si>
  <si>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</si>
  <si>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</si>
  <si>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</si>
  <si>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</si>
  <si>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</si>
  <si>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</si>
  <si>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</si>
  <si>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</si>
  <si>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</si>
  <si>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</si>
  <si>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</si>
  <si>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</si>
  <si>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</si>
  <si>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</si>
  <si>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</si>
  <si>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</si>
  <si>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</si>
  <si>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</si>
  <si>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</si>
  <si>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</si>
  <si>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</si>
  <si>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</si>
  <si>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</si>
  <si>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</si>
  <si>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</si>
  <si>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</si>
  <si>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</si>
  <si>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</si>
  <si>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</si>
  <si>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</si>
  <si>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</si>
  <si>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</si>
  <si>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</si>
  <si>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</si>
  <si>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</si>
  <si>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</si>
  <si>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</si>
  <si>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</si>
  <si>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</si>
  <si>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</si>
  <si>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</si>
  <si>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</si>
  <si>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</si>
  <si>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</si>
  <si>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</si>
  <si>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</si>
  <si>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</si>
  <si>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</si>
  <si>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</si>
  <si>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</si>
  <si>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</si>
  <si>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</si>
  <si>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</si>
  <si>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</si>
  <si>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</si>
  <si>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</si>
  <si>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</si>
  <si>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</si>
  <si>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</si>
  <si>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</si>
  <si>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</si>
  <si>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</si>
  <si>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</si>
  <si>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</si>
  <si>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</si>
  <si>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</si>
  <si>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</si>
  <si>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</si>
  <si>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</si>
  <si>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</si>
  <si>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</si>
  <si>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</si>
  <si>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</si>
  <si>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</si>
  <si>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</si>
  <si>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</si>
  <si>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</si>
  <si>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</si>
  <si>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</si>
  <si>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</si>
  <si>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</si>
  <si>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</si>
  <si>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</si>
  <si>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</si>
  <si>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</si>
  <si>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</si>
  <si>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</si>
  <si>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</si>
  <si>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</si>
  <si>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</si>
  <si>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</si>
  <si>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</si>
  <si>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</si>
  <si>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</si>
  <si>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</si>
  <si>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</si>
  <si>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</si>
  <si>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</si>
  <si>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</si>
  <si>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</si>
  <si>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</si>
  <si>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</si>
  <si>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</si>
  <si>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</si>
  <si>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</si>
  <si>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</si>
  <si>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</si>
  <si>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</si>
  <si>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</si>
  <si>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</si>
  <si>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</si>
  <si>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</si>
  <si>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</si>
  <si>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</si>
  <si>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</si>
  <si>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</si>
  <si>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</si>
  <si>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</si>
  <si>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</si>
  <si>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</si>
  <si>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</si>
  <si>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</si>
  <si>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</si>
  <si>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</si>
  <si>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</si>
  <si>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</si>
  <si>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</si>
  <si>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</si>
  <si>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</si>
  <si>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</si>
  <si>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</si>
  <si>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</si>
  <si>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</si>
  <si>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</si>
  <si>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</si>
  <si>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</si>
  <si>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</si>
  <si>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</si>
  <si>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</si>
  <si>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</si>
  <si>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</si>
  <si>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</si>
  <si>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</si>
  <si>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</si>
  <si>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</si>
  <si>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</si>
  <si>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</si>
  <si>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</si>
  <si>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</si>
  <si>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</si>
  <si>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</si>
  <si>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</si>
  <si>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</si>
  <si>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</si>
  <si>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</si>
  <si>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</si>
  <si>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</si>
  <si>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</si>
  <si>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</si>
  <si>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</si>
  <si>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</si>
  <si>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</si>
  <si>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</si>
  <si>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</si>
  <si>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</si>
  <si>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</si>
  <si>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</si>
  <si>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</si>
  <si>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</si>
  <si>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</si>
  <si>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</si>
  <si>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</si>
  <si>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</si>
  <si>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</si>
  <si>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</si>
  <si>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</si>
  <si>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</si>
  <si>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</si>
  <si>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</si>
  <si>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</si>
  <si>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</si>
  <si>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</si>
  <si>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</si>
  <si>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</si>
  <si>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</si>
  <si>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</si>
  <si>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</si>
  <si>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</si>
  <si>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</si>
  <si>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</si>
  <si>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</si>
  <si>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</si>
  <si>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</si>
  <si>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</si>
  <si>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</si>
  <si>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</si>
  <si>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</si>
  <si>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</si>
  <si>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</si>
  <si>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</si>
  <si>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</si>
  <si>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</si>
  <si>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</si>
  <si>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</si>
  <si>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</si>
  <si>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</si>
  <si>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</si>
  <si>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</si>
  <si>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</si>
  <si>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</si>
  <si>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</si>
  <si>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</si>
  <si>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</si>
  <si>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</si>
  <si>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</si>
  <si>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</si>
  <si>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</si>
  <si>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</si>
  <si>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</si>
  <si>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</si>
  <si>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</si>
  <si>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</si>
  <si>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</si>
  <si>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</si>
  <si>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</si>
  <si>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</si>
  <si>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</si>
  <si>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</si>
  <si>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</si>
  <si>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</si>
  <si>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</si>
  <si>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</si>
  <si>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</si>
  <si>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</si>
  <si>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</si>
  <si>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</si>
  <si>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</si>
  <si>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</si>
  <si>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</si>
  <si>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</si>
  <si>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</si>
  <si>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</si>
  <si>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</si>
  <si>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</si>
  <si>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</si>
  <si>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</si>
  <si>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</si>
  <si>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</si>
  <si>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</si>
  <si>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</si>
  <si>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</si>
  <si>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</si>
  <si>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</si>
  <si>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</si>
  <si>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</si>
  <si>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</si>
  <si>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</si>
  <si>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</si>
  <si>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</si>
  <si>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</si>
  <si>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</si>
  <si>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</si>
  <si>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</si>
  <si>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</si>
  <si>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</si>
  <si>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</si>
  <si>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</si>
  <si>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</si>
  <si>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</si>
  <si>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</si>
  <si>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</si>
  <si>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</si>
  <si>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</si>
  <si>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</si>
  <si>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</si>
  <si>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</si>
  <si>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</si>
  <si>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</si>
  <si>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</si>
  <si>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</si>
  <si>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</si>
  <si>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</si>
  <si>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</si>
  <si>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</si>
  <si>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</si>
  <si>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</si>
  <si>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</si>
  <si>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</si>
  <si>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</si>
  <si>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</si>
  <si>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</si>
  <si>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</si>
  <si>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</si>
  <si>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</si>
  <si>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</si>
  <si>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</si>
  <si>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</si>
  <si>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</si>
  <si>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</si>
  <si>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</si>
  <si>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</si>
  <si>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</si>
  <si>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</si>
  <si>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</si>
  <si>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</si>
  <si>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</si>
  <si>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</si>
  <si>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</si>
  <si>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</si>
  <si>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</si>
  <si>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</si>
  <si>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</si>
  <si>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</si>
  <si>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</si>
  <si>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</si>
  <si>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</si>
  <si>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</si>
  <si>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</si>
  <si>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</si>
  <si>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</si>
  <si>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</si>
  <si>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</si>
  <si>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</si>
  <si>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</si>
  <si>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</si>
  <si>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</si>
  <si>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</si>
  <si>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</si>
  <si>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</si>
  <si>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</si>
  <si>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</si>
  <si>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</si>
  <si>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</si>
  <si>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</si>
  <si>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</si>
  <si>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</si>
  <si>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</si>
  <si>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</si>
  <si>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</si>
  <si>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</si>
  <si>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</si>
  <si>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</si>
  <si>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</si>
  <si>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</si>
  <si>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</si>
  <si>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</si>
  <si>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</si>
  <si>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</si>
  <si>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</si>
  <si>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</si>
  <si>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</si>
  <si>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</si>
  <si>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</si>
  <si>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</si>
  <si>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</si>
  <si>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</si>
  <si>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</si>
  <si>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</si>
  <si>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</si>
  <si>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</si>
  <si>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</si>
  <si>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</si>
  <si>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</si>
  <si>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</si>
  <si>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</si>
  <si>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</si>
  <si>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</si>
  <si>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</si>
  <si>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</si>
  <si>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</si>
  <si>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</si>
  <si>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</si>
  <si>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</si>
  <si>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</si>
  <si>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</si>
  <si>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</si>
  <si>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</si>
  <si>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</si>
  <si>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</si>
  <si>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</si>
  <si>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</si>
  <si>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</si>
  <si>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</si>
  <si>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</si>
  <si>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</si>
  <si>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</si>
  <si>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</si>
  <si>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</si>
  <si>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</si>
  <si>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</si>
  <si>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</si>
  <si>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</si>
  <si>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</si>
  <si>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</si>
  <si>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</si>
  <si>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</si>
  <si>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</si>
  <si>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</si>
  <si>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</si>
  <si>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</si>
  <si>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</si>
  <si>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</si>
  <si>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</si>
  <si>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</si>
  <si>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</si>
  <si>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</si>
  <si>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</si>
  <si>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</si>
  <si>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</si>
  <si>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</si>
  <si>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</si>
  <si>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</si>
  <si>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</si>
  <si>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</si>
  <si>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</si>
  <si>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</si>
  <si>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</si>
  <si>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</si>
  <si>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</si>
  <si>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</si>
  <si>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</si>
  <si>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</si>
  <si>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</si>
  <si>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</si>
  <si>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</si>
  <si>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</si>
  <si>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</si>
  <si>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</si>
  <si>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</si>
  <si>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</si>
  <si>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</si>
  <si>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</si>
  <si>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</si>
  <si>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</si>
  <si>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</si>
  <si>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</si>
  <si>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</si>
  <si>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</si>
  <si>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</si>
  <si>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</si>
  <si>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</si>
  <si>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</si>
  <si>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</si>
  <si>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</si>
  <si>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</si>
  <si>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</si>
  <si>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</si>
  <si>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</si>
  <si>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</si>
  <si>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</si>
  <si>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</si>
  <si>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</si>
  <si>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</si>
  <si>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</si>
  <si>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</si>
  <si>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</si>
  <si>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</si>
  <si>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</si>
  <si>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</si>
  <si>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</si>
  <si>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</si>
  <si>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</si>
  <si>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</si>
  <si>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</si>
  <si>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</si>
  <si>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</si>
  <si>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</si>
  <si>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</si>
  <si>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</si>
  <si>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</si>
  <si>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</si>
  <si>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</si>
  <si>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</si>
  <si>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</si>
  <si>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</si>
  <si>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</si>
  <si>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</si>
  <si>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</si>
  <si>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</si>
  <si>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</si>
  <si>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</si>
  <si>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</si>
  <si>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</si>
  <si>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</si>
  <si>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</si>
  <si>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</si>
  <si>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</si>
  <si>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</si>
  <si>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</si>
  <si>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</si>
  <si>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</si>
  <si>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</si>
  <si>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</si>
  <si>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</si>
  <si>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</si>
  <si>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</si>
  <si>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</si>
  <si>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</si>
  <si>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</si>
  <si>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</si>
  <si>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</si>
  <si>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</si>
  <si>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</si>
  <si>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</si>
  <si>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</si>
  <si>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</si>
  <si>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</si>
  <si>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</si>
  <si>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</si>
  <si>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</si>
  <si>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</si>
  <si>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</si>
  <si>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</si>
  <si>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</si>
  <si>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</si>
  <si>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</si>
  <si>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</si>
  <si>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</si>
  <si>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</si>
  <si>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</si>
  <si>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</si>
  <si>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</si>
  <si>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</si>
  <si>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</si>
  <si>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</si>
  <si>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</si>
  <si>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</si>
  <si>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</si>
  <si>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</si>
  <si>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</si>
  <si>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</si>
  <si>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</si>
  <si>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</si>
  <si>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</si>
  <si>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</si>
  <si>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</si>
  <si>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</si>
  <si>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</si>
  <si>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</si>
  <si>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</si>
  <si>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</si>
  <si>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</si>
  <si>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</si>
  <si>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</si>
  <si>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</si>
  <si>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</si>
  <si>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</si>
  <si>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</si>
  <si>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</si>
  <si>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</si>
  <si>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</si>
  <si>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</si>
  <si>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</si>
  <si>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</si>
  <si>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</si>
  <si>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</si>
  <si>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</si>
  <si>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</si>
  <si>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</si>
  <si>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</si>
  <si>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</si>
  <si>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</si>
  <si>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</si>
  <si>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</si>
  <si>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</si>
  <si>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</si>
  <si>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</si>
  <si>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</si>
  <si>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</si>
  <si>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</si>
  <si>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</si>
  <si>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</si>
  <si>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</si>
  <si>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</si>
  <si>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</si>
  <si>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</si>
  <si>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</si>
  <si>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</si>
  <si>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</si>
  <si>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</si>
  <si>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</si>
  <si>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</si>
  <si>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</si>
  <si>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</si>
  <si>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</si>
  <si>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</si>
  <si>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</si>
  <si>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</si>
  <si>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</si>
  <si>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</si>
  <si>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</si>
  <si>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</si>
  <si>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</si>
  <si>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</si>
  <si>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</si>
  <si>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</si>
  <si>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</si>
  <si>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</si>
  <si>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</si>
  <si>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</si>
  <si>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</si>
  <si>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</si>
  <si>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</si>
  <si>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</si>
  <si>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</si>
  <si>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</si>
  <si>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</si>
  <si>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</si>
  <si>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</si>
  <si>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</si>
  <si>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</si>
  <si>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</si>
  <si>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</si>
  <si>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</si>
  <si>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</si>
  <si>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</si>
  <si>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</si>
  <si>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</si>
  <si>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</si>
  <si>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</si>
  <si>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</si>
  <si>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</si>
  <si>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</si>
  <si>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</si>
  <si>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</si>
  <si>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</si>
  <si>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</si>
  <si>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</si>
  <si>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</si>
  <si>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</si>
  <si>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</si>
  <si>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</si>
  <si>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</si>
  <si>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</si>
  <si>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</si>
  <si>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</si>
  <si>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</si>
  <si>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</si>
  <si>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</si>
  <si>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</si>
  <si>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</si>
  <si>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</si>
  <si>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</si>
  <si>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</si>
  <si>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</si>
  <si>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</si>
  <si>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</si>
  <si>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</si>
  <si>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</si>
  <si>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</si>
  <si>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</si>
  <si>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</si>
  <si>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</si>
  <si>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</si>
  <si>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</si>
  <si>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</si>
  <si>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</si>
  <si>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</si>
  <si>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</si>
  <si>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</si>
  <si>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</si>
  <si>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</si>
  <si>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</si>
  <si>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</si>
  <si>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</si>
  <si>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</si>
  <si>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</si>
  <si>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</si>
  <si>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</si>
  <si>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</si>
  <si>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</si>
  <si>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</si>
  <si>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</si>
  <si>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</si>
  <si>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</si>
  <si>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</si>
  <si>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</si>
  <si>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</si>
  <si>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</si>
  <si>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</si>
  <si>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</si>
  <si>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</si>
  <si>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</si>
  <si>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</si>
  <si>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</si>
  <si>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</si>
  <si>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</si>
  <si>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</si>
  <si>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</si>
  <si>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</si>
  <si>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</si>
  <si>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</si>
  <si>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</si>
  <si>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</si>
  <si>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</si>
  <si>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</si>
  <si>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</si>
  <si>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</si>
  <si>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</si>
  <si>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</si>
  <si>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</si>
  <si>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</si>
  <si>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</si>
  <si>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</si>
  <si>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</si>
  <si>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</si>
  <si>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</si>
  <si>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</si>
  <si>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</si>
  <si>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</si>
  <si>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</si>
  <si>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</si>
  <si>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</si>
  <si>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</si>
  <si>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</si>
  <si>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</si>
  <si>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</si>
  <si>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</si>
  <si>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</si>
  <si>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</si>
  <si>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</si>
  <si>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</si>
  <si>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</si>
  <si>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</si>
  <si>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</si>
  <si>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</si>
  <si>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</si>
  <si>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</si>
  <si>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</si>
  <si>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</si>
  <si>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</si>
  <si>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</si>
  <si>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</si>
  <si>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</si>
  <si>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</si>
  <si>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</si>
  <si>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</si>
  <si>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</si>
  <si>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</si>
  <si>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</si>
  <si>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</si>
  <si>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</si>
  <si>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</si>
  <si>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</si>
  <si>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</si>
  <si>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</si>
  <si>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</si>
  <si>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</si>
  <si>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</si>
  <si>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</si>
  <si>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</si>
  <si>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</si>
  <si>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</si>
  <si>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</si>
  <si>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</si>
  <si>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</si>
  <si>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</si>
  <si>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</si>
  <si>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</si>
  <si>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</si>
  <si>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</si>
  <si>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</si>
  <si>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</si>
  <si>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</si>
  <si>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</si>
  <si>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</si>
  <si>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</si>
  <si>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</si>
  <si>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</si>
  <si>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</si>
  <si>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</si>
  <si>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</si>
  <si>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</si>
  <si>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</si>
  <si>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</si>
  <si>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</si>
  <si>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</si>
  <si>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</si>
  <si>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</si>
  <si>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</si>
  <si>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</si>
  <si>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</si>
  <si>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</si>
  <si>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</si>
  <si>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</si>
  <si>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</si>
  <si>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</si>
  <si>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</si>
  <si>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</si>
  <si>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</si>
  <si>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</si>
  <si>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</si>
  <si>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</si>
  <si>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</si>
  <si>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</si>
  <si>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</si>
  <si>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</si>
  <si>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</si>
  <si>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</si>
  <si>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</si>
  <si>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</si>
  <si>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</si>
  <si>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</si>
  <si>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</si>
  <si>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</si>
  <si>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</si>
  <si>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</si>
  <si>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</si>
  <si>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</si>
  <si>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</si>
  <si>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</si>
  <si>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</si>
  <si>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</si>
  <si>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</si>
  <si>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</si>
  <si>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</si>
  <si>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</si>
  <si>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</si>
  <si>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</si>
  <si>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</si>
  <si>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</si>
  <si>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</si>
  <si>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</si>
  <si>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</si>
  <si>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</si>
  <si>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</si>
  <si>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</si>
  <si>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</si>
  <si>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</si>
  <si>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</si>
  <si>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</si>
  <si>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</si>
  <si>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</si>
  <si>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</si>
  <si>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</si>
  <si>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</si>
  <si>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</si>
  <si>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</si>
  <si>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</si>
  <si>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</si>
  <si>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</si>
  <si>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</si>
  <si>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</si>
  <si>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</si>
  <si>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</si>
  <si>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</si>
  <si>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</si>
  <si>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</si>
  <si>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</si>
  <si>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</si>
  <si>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</si>
  <si>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</si>
  <si>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</si>
  <si>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</si>
  <si>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</si>
  <si>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</si>
  <si>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</si>
  <si>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</si>
  <si>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</si>
  <si>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</si>
  <si>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</si>
  <si>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</si>
  <si>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</si>
  <si>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</si>
  <si>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</si>
  <si>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</si>
  <si>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</si>
  <si>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</si>
  <si>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</si>
  <si>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</si>
  <si>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</si>
  <si>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</si>
  <si>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</si>
  <si>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</si>
  <si>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</si>
  <si>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</si>
  <si>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</si>
  <si>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</si>
  <si>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</si>
  <si>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</si>
  <si>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</si>
  <si>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</si>
  <si>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</si>
  <si>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</si>
  <si>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</si>
  <si>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</si>
  <si>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</si>
  <si>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</si>
  <si>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</si>
  <si>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</si>
  <si>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</si>
  <si>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</si>
  <si>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</si>
  <si>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</si>
  <si>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</si>
  <si>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</si>
  <si>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</si>
  <si>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</si>
  <si>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</si>
  <si>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</si>
  <si>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</si>
  <si>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</si>
  <si>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</si>
  <si>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</si>
  <si>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</si>
  <si>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</si>
  <si>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</si>
  <si>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</si>
  <si>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</si>
  <si>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</si>
  <si>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</si>
  <si>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</si>
  <si>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</si>
  <si>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</si>
  <si>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</si>
  <si>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</si>
  <si>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</si>
  <si>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</si>
  <si>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</si>
  <si>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</si>
  <si>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</si>
  <si>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</si>
  <si>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</si>
  <si>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</si>
  <si>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</si>
  <si>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</si>
  <si>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</si>
  <si>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</si>
  <si>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</si>
  <si>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</si>
  <si>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</si>
  <si>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</si>
  <si>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</si>
  <si>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</si>
  <si>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</si>
  <si>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</si>
  <si>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</si>
  <si>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</si>
  <si>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</si>
  <si>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</si>
  <si>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</si>
  <si>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</si>
  <si>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</si>
  <si>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</si>
  <si>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</si>
  <si>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</si>
  <si>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</si>
  <si>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</si>
  <si>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</si>
  <si>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</si>
  <si>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</si>
  <si>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</si>
  <si>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</si>
  <si>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</si>
  <si>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</si>
  <si>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</si>
  <si>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</si>
  <si>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</si>
  <si>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</si>
  <si>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</si>
  <si>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</si>
  <si>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</si>
  <si>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</si>
  <si>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</si>
  <si>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</si>
  <si>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</si>
  <si>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</si>
  <si>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</si>
  <si>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</si>
  <si>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</si>
  <si>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</si>
  <si>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</si>
  <si>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</si>
  <si>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</si>
  <si>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</si>
  <si>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</si>
  <si>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</si>
  <si>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</si>
  <si>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</si>
  <si>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</si>
  <si>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</si>
  <si>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</si>
  <si>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</si>
  <si>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</si>
  <si>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</si>
  <si>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</si>
  <si>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</si>
  <si>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</si>
  <si>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</si>
  <si>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</si>
  <si>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</si>
  <si>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</si>
  <si>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</si>
  <si>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</si>
  <si>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</si>
  <si>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</si>
  <si>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</si>
  <si>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</si>
  <si>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</si>
  <si>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</si>
  <si>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</si>
  <si>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</si>
  <si>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</si>
  <si>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</si>
  <si>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</si>
  <si>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</si>
  <si>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</si>
  <si>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</si>
  <si>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</si>
  <si>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</si>
  <si>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</si>
  <si>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</si>
  <si>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</si>
  <si>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</si>
  <si>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</si>
  <si>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</si>
  <si>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</si>
  <si>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</si>
  <si>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</si>
  <si>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</si>
  <si>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</si>
  <si>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</si>
  <si>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</si>
  <si>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</si>
  <si>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</si>
  <si>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</si>
  <si>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</si>
  <si>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</si>
  <si>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</si>
  <si>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</si>
  <si>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</si>
  <si>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</si>
  <si>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</si>
  <si>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</si>
  <si>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</si>
  <si>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</si>
  <si>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</si>
  <si>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</si>
  <si>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</si>
  <si>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</si>
  <si>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</si>
  <si>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</si>
  <si>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</si>
  <si>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</si>
  <si>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</si>
  <si>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</si>
  <si>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</si>
  <si>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</si>
  <si>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</si>
  <si>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</si>
  <si>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</si>
  <si>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</si>
  <si>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</si>
  <si>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</si>
  <si>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</si>
  <si>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</si>
  <si>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</si>
  <si>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</si>
  <si>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</si>
  <si>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</si>
  <si>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</si>
  <si>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</si>
  <si>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</si>
  <si>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</si>
  <si>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</si>
  <si>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</si>
  <si>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</si>
  <si>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</si>
  <si>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</si>
  <si>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</si>
  <si>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</si>
  <si>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</si>
  <si>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</si>
  <si>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</si>
  <si>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</si>
  <si>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</si>
  <si>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</si>
  <si>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</si>
  <si>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</si>
  <si>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</si>
  <si>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</si>
  <si>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</si>
  <si>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</si>
  <si>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</si>
  <si>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</si>
  <si>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</si>
  <si>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</si>
  <si>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</si>
  <si>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</si>
  <si>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</si>
  <si>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</si>
  <si>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</si>
  <si>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</si>
  <si>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</si>
  <si>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</si>
  <si>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</si>
  <si>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</si>
  <si>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</si>
  <si>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</si>
  <si>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</si>
  <si>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</si>
  <si>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</si>
  <si>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</si>
  <si>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</si>
  <si>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</si>
  <si>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</si>
  <si>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</si>
  <si>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</si>
  <si>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</si>
  <si>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</si>
  <si>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</si>
  <si>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</si>
  <si>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</si>
  <si>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</si>
  <si>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</si>
  <si>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</si>
  <si>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</si>
  <si>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</si>
  <si>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</si>
  <si>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</si>
  <si>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</si>
  <si>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</si>
  <si>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</si>
  <si>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</si>
  <si>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</si>
  <si>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</si>
  <si>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</si>
  <si>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</si>
  <si>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</si>
  <si>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</si>
  <si>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</si>
  <si>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</si>
  <si>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</si>
  <si>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</si>
  <si>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</si>
  <si>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</si>
  <si>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</si>
  <si>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</si>
  <si>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</si>
  <si>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</si>
  <si>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</si>
  <si>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</si>
  <si>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</si>
  <si>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</si>
  <si>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</si>
  <si>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</si>
  <si>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</si>
  <si>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</si>
  <si>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</si>
  <si>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</si>
  <si>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</si>
  <si>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</si>
  <si>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</si>
  <si>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</si>
  <si>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</si>
  <si>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</si>
  <si>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</si>
  <si>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</si>
  <si>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</si>
  <si>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</si>
  <si>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</si>
  <si>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</si>
  <si>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</si>
  <si>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</si>
  <si>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</si>
  <si>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</si>
  <si>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</si>
  <si>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</si>
  <si>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</si>
  <si>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</si>
  <si>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</si>
  <si>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</si>
  <si>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</si>
  <si>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</si>
  <si>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</si>
  <si>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</si>
  <si>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</si>
  <si>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</si>
  <si>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</si>
  <si>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</si>
  <si>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</si>
  <si>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</si>
  <si>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</si>
  <si>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</si>
  <si>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</si>
  <si>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</si>
  <si>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</si>
  <si>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</si>
  <si>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</si>
  <si>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</si>
  <si>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</si>
  <si>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</si>
  <si>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</si>
  <si>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</si>
  <si>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</si>
  <si>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</si>
  <si>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</si>
  <si>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</si>
  <si>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</si>
  <si>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</si>
  <si>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</si>
  <si>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</si>
  <si>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</si>
  <si>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</si>
  <si>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</si>
  <si>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</si>
  <si>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</si>
  <si>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</si>
  <si>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</si>
  <si>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</si>
  <si>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</si>
  <si>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</si>
  <si>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</si>
  <si>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</si>
  <si>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</si>
  <si>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</si>
  <si>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</si>
  <si>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</si>
  <si>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</si>
  <si>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</si>
  <si>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</si>
  <si>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</si>
  <si>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</si>
  <si>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</si>
  <si>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</si>
  <si>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</si>
  <si>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</si>
  <si>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</si>
  <si>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</si>
  <si>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</si>
  <si>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</si>
  <si>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</si>
  <si>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</si>
  <si>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</si>
  <si>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</si>
  <si>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</si>
  <si>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</si>
  <si>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</si>
  <si>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</si>
  <si>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</si>
  <si>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</si>
  <si>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</si>
  <si>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</si>
  <si>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</si>
  <si>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</si>
  <si>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</si>
  <si>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</si>
  <si>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</si>
  <si>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</si>
  <si>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</si>
  <si>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</si>
  <si>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</si>
  <si>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</si>
  <si>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</si>
  <si>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</si>
  <si>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</si>
  <si>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</si>
  <si>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</si>
  <si>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</si>
  <si>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</si>
  <si>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</si>
  <si>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</si>
  <si>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</si>
  <si>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</si>
  <si>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</si>
  <si>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</si>
  <si>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</si>
  <si>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</si>
  <si>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</si>
  <si>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</si>
  <si>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</si>
  <si>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</si>
  <si>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</si>
  <si>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</si>
  <si>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</si>
  <si>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</si>
  <si>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</si>
  <si>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</si>
  <si>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</si>
  <si>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</si>
  <si>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</si>
  <si>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</si>
  <si>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</si>
  <si>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</si>
  <si>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</si>
  <si>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</si>
  <si>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</si>
  <si>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</si>
  <si>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</si>
  <si>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</si>
  <si>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</si>
  <si>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</si>
  <si>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</si>
  <si>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</si>
  <si>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</si>
  <si>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</si>
  <si>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</si>
  <si>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</si>
  <si>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</si>
  <si>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</si>
  <si>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</si>
  <si>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</si>
  <si>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</si>
  <si>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</si>
  <si>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</si>
  <si>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</si>
  <si>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</si>
  <si>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</si>
  <si>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</si>
  <si>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</si>
  <si>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</si>
  <si>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</si>
  <si>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</si>
  <si>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</si>
  <si>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</si>
  <si>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</si>
  <si>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</si>
  <si>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</si>
  <si>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</si>
  <si>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</si>
  <si>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</si>
  <si>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</si>
  <si>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</si>
  <si>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</si>
  <si>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</si>
  <si>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</si>
  <si>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</si>
  <si>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</si>
  <si>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</si>
  <si>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</si>
  <si>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</si>
  <si>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</si>
  <si>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</si>
  <si>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</si>
  <si>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</si>
  <si>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</si>
  <si>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</si>
  <si>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</si>
  <si>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</si>
  <si>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</si>
  <si>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</si>
  <si>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</si>
  <si>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</si>
  <si>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</si>
  <si>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</si>
  <si>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</si>
  <si>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</si>
  <si>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</si>
  <si>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</si>
  <si>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</si>
  <si>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</si>
  <si>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</si>
  <si>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</si>
  <si>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</si>
  <si>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</si>
  <si>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</si>
  <si>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</si>
  <si>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</si>
  <si>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</si>
  <si>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</si>
  <si>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</si>
  <si>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</si>
  <si>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</si>
  <si>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</si>
  <si>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</si>
  <si>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</si>
  <si>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</si>
  <si>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</si>
  <si>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</si>
  <si>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</si>
  <si>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</si>
  <si>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</si>
  <si>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</si>
  <si>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</si>
  <si>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</si>
  <si>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</si>
  <si>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</si>
  <si>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</si>
  <si>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</si>
  <si>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</si>
  <si>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</si>
  <si>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</si>
  <si>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</si>
  <si>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</si>
  <si>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</si>
  <si>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</si>
  <si>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</si>
  <si>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</si>
  <si>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</si>
  <si>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</si>
  <si>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</si>
  <si>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</si>
  <si>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</si>
  <si>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</si>
  <si>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</si>
  <si>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</si>
  <si>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</si>
  <si>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</si>
  <si>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</si>
  <si>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</si>
  <si>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</si>
  <si>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</si>
  <si>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</si>
  <si>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</si>
  <si>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</si>
  <si>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</si>
  <si>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</si>
  <si>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</si>
  <si>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</si>
  <si>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</si>
  <si>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</si>
  <si>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</si>
  <si>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</si>
  <si>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</si>
  <si>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</si>
  <si>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</si>
  <si>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</si>
  <si>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</si>
  <si>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</si>
  <si>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</si>
  <si>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</si>
  <si>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</si>
  <si>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</si>
  <si>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</si>
  <si>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</si>
  <si>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</si>
  <si>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</si>
  <si>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</si>
  <si>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</si>
  <si>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</si>
  <si>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</si>
  <si>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</si>
  <si>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</si>
  <si>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</si>
  <si>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</si>
  <si>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</si>
  <si>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</si>
  <si>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</si>
  <si>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</si>
  <si>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</si>
  <si>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</si>
  <si>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</si>
  <si>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</si>
  <si>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</si>
  <si>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</si>
  <si>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</si>
  <si>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</si>
  <si>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</si>
  <si>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</si>
  <si>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</si>
  <si>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</si>
  <si>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</si>
  <si>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</si>
  <si>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</si>
  <si>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</si>
  <si>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</si>
  <si>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</si>
  <si>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</si>
  <si>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</si>
  <si>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</si>
  <si>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</si>
  <si>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</si>
  <si>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</si>
  <si>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</si>
  <si>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</si>
  <si>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</si>
  <si>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</si>
  <si>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</si>
  <si>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</si>
  <si>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</si>
  <si>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</si>
  <si>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</si>
  <si>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</si>
  <si>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</si>
  <si>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</si>
  <si>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</si>
  <si>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</si>
  <si>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</si>
  <si>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</si>
  <si>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</si>
  <si>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</si>
  <si>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</si>
  <si>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</si>
  <si>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</si>
  <si>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</si>
  <si>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</si>
  <si>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</si>
  <si>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</si>
  <si>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</si>
  <si>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</si>
  <si>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</si>
  <si>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</si>
  <si>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</si>
  <si>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</si>
  <si>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</si>
  <si>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</si>
  <si>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</si>
  <si>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</si>
  <si>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</si>
  <si>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</si>
  <si>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</si>
  <si>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</si>
  <si>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</si>
  <si>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</si>
  <si>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</si>
  <si>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</si>
  <si>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</si>
  <si>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</si>
  <si>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</si>
  <si>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</si>
  <si>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</si>
  <si>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</si>
  <si>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</si>
  <si>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</si>
  <si>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</si>
  <si>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</si>
  <si>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</si>
  <si>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</si>
  <si>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</si>
  <si>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</si>
  <si>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</si>
  <si>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</si>
  <si>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</si>
  <si>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</si>
  <si>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</si>
  <si>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</si>
  <si>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</si>
  <si>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</si>
  <si>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</si>
  <si>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</si>
  <si>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</si>
  <si>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</si>
  <si>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</si>
  <si>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</si>
  <si>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</si>
  <si>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</si>
  <si>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</si>
  <si>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</si>
  <si>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</si>
  <si>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</si>
  <si>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</si>
  <si>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</si>
  <si>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</si>
  <si>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</si>
  <si>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</si>
  <si>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</si>
  <si>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</si>
  <si>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</si>
  <si>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</si>
  <si>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</si>
  <si>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</si>
  <si>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</si>
  <si>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</si>
  <si>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</si>
  <si>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</si>
  <si>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</si>
  <si>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</si>
  <si>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</si>
  <si>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</si>
  <si>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</si>
  <si>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</si>
  <si>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</si>
  <si>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</si>
  <si>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</si>
  <si>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</si>
  <si>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</si>
  <si>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</si>
  <si>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</si>
  <si>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</si>
  <si>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</si>
  <si>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</si>
  <si>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</si>
  <si>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</si>
  <si>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</si>
  <si>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</si>
  <si>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</si>
  <si>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</si>
  <si>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</si>
  <si>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</si>
  <si>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</si>
  <si>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</si>
  <si>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</si>
  <si>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</si>
  <si>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</si>
  <si>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</si>
  <si>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</si>
  <si>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</si>
  <si>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</si>
  <si>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</si>
  <si>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</si>
  <si>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</si>
  <si>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</si>
  <si>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</si>
  <si>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</si>
  <si>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</si>
  <si>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</si>
  <si>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</si>
  <si>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</si>
  <si>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</si>
  <si>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</si>
  <si>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</si>
  <si>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</si>
  <si>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</si>
  <si>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</si>
  <si>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</si>
  <si>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</si>
  <si>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</si>
  <si>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</si>
  <si>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</si>
  <si>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</si>
  <si>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</si>
  <si>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</si>
  <si>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</si>
  <si>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</si>
  <si>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</si>
  <si>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</si>
  <si>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</si>
  <si>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</si>
  <si>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</si>
  <si>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</si>
  <si>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</si>
  <si>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</si>
  <si>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</si>
  <si>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</si>
  <si>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</si>
  <si>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</si>
  <si>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</si>
  <si>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</si>
  <si>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</si>
  <si>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</si>
  <si>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</si>
  <si>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</si>
  <si>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</si>
  <si>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</si>
  <si>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</si>
  <si>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</si>
  <si>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</si>
  <si>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</si>
  <si>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</si>
  <si>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</si>
  <si>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</si>
  <si>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</si>
  <si>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</si>
  <si>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</si>
  <si>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</si>
  <si>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</si>
  <si>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</si>
  <si>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</si>
  <si>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</si>
  <si>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</si>
  <si>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</si>
  <si>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</si>
  <si>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</si>
  <si>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</si>
  <si>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</si>
  <si>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</si>
  <si>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</si>
  <si>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</si>
  <si>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</si>
  <si>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</si>
  <si>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</si>
  <si>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</si>
  <si>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</si>
  <si>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</si>
  <si>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</si>
  <si>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</si>
  <si>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</si>
  <si>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</si>
  <si>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</si>
  <si>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</si>
  <si>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</si>
  <si>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</si>
  <si>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</si>
  <si>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</si>
  <si>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</si>
  <si>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</si>
  <si>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</si>
  <si>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</si>
  <si>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</si>
  <si>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</si>
  <si>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</si>
  <si>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</si>
  <si>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</si>
  <si>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</si>
  <si>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</si>
  <si>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</si>
  <si>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</si>
  <si>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</si>
  <si>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</si>
  <si>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</si>
  <si>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</si>
  <si>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</si>
  <si>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</si>
  <si>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</si>
  <si>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</si>
  <si>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</si>
  <si>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</si>
  <si>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</si>
  <si>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</si>
  <si>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</si>
  <si>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</si>
  <si>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</si>
  <si>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</si>
  <si>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</si>
  <si>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</si>
  <si>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</si>
  <si>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</si>
  <si>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</si>
  <si>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</si>
  <si>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</si>
  <si>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</si>
  <si>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</si>
  <si>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</si>
  <si>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</si>
  <si>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</si>
  <si>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</si>
  <si>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</si>
  <si>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</si>
  <si>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</si>
  <si>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</si>
  <si>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</si>
  <si>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</si>
  <si>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</si>
  <si>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</si>
  <si>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</si>
  <si>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</si>
  <si>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</si>
  <si>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</si>
  <si>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</si>
  <si>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</si>
  <si>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</si>
  <si>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</si>
  <si>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</si>
  <si>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</si>
  <si>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</si>
  <si>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</si>
  <si>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</si>
  <si>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</si>
  <si>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</si>
  <si>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</si>
  <si>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</si>
  <si>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</si>
  <si>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</si>
  <si>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</si>
  <si>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</si>
  <si>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</si>
  <si>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</si>
  <si>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</si>
  <si>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</si>
  <si>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</si>
  <si>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</si>
  <si>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</si>
  <si>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</si>
  <si>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</si>
  <si>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</si>
  <si>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</si>
  <si>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</si>
  <si>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</si>
  <si>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</si>
  <si>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</si>
  <si>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</si>
  <si>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</si>
  <si>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</si>
  <si>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</si>
  <si>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</si>
  <si>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</si>
  <si>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</si>
  <si>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</si>
  <si>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</si>
  <si>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</si>
  <si>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</si>
  <si>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</si>
  <si>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</si>
  <si>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</si>
  <si>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</si>
  <si>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</si>
  <si>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</si>
  <si>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</si>
  <si>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</si>
  <si>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</si>
  <si>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</si>
  <si>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</si>
  <si>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</si>
  <si>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</si>
  <si>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</si>
  <si>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</si>
  <si>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</si>
  <si>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</si>
  <si>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</si>
  <si>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</si>
  <si>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</si>
  <si>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</si>
  <si>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</si>
  <si>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</si>
  <si>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</si>
  <si>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</si>
  <si>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</si>
  <si>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</si>
  <si>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</si>
  <si>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</si>
  <si>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</si>
  <si>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</si>
  <si>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</si>
  <si>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</si>
  <si>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</si>
  <si>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</si>
  <si>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</si>
  <si>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</si>
  <si>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</si>
  <si>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</si>
  <si>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</si>
  <si>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</si>
  <si>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</si>
  <si>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</si>
  <si>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</si>
  <si>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</si>
  <si>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</si>
  <si>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</si>
  <si>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</si>
  <si>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</si>
  <si>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</si>
  <si>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</si>
  <si>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</si>
  <si>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</si>
  <si>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</si>
  <si>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</si>
  <si>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</si>
  <si>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</si>
  <si>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</si>
  <si>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</si>
  <si>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</si>
  <si>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</si>
  <si>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</si>
  <si>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</si>
  <si>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</si>
  <si>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</si>
  <si>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</si>
  <si>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</si>
  <si>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</si>
  <si>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</si>
  <si>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</si>
  <si>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</si>
  <si>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</si>
  <si>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</si>
  <si>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</si>
  <si>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</si>
  <si>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</si>
  <si>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</si>
  <si>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</si>
  <si>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</si>
  <si>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</si>
  <si>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</si>
  <si>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</si>
  <si>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</si>
  <si>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</si>
  <si>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</si>
  <si>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</si>
  <si>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</si>
  <si>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</si>
  <si>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</si>
  <si>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</si>
  <si>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</si>
  <si>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</si>
  <si>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</si>
  <si>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</si>
  <si>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</si>
  <si>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</si>
  <si>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</si>
  <si>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</si>
  <si>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</si>
  <si>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</si>
  <si>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</si>
  <si>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</si>
  <si>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</si>
  <si>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</si>
  <si>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</si>
  <si>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</si>
  <si>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</si>
  <si>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</si>
  <si>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</si>
  <si>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</si>
  <si>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</si>
  <si>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</si>
  <si>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</si>
  <si>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</si>
  <si>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</si>
  <si>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</si>
  <si>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</si>
  <si>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</si>
  <si>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</si>
  <si>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</si>
  <si>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</si>
  <si>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</si>
  <si>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</si>
  <si>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</si>
  <si>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</si>
  <si>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</si>
  <si>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</si>
  <si>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</si>
  <si>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</si>
  <si>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</si>
  <si>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</si>
  <si>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</si>
  <si>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</si>
  <si>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</si>
  <si>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</si>
  <si>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</si>
  <si>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</si>
  <si>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</si>
  <si>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</si>
  <si>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</si>
  <si>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</si>
  <si>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</si>
  <si>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</si>
  <si>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</si>
  <si>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</si>
  <si>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</si>
  <si>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</si>
  <si>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</si>
  <si>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</si>
  <si>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</si>
  <si>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</si>
  <si>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</si>
  <si>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</si>
  <si>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</si>
  <si>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</si>
  <si>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</si>
  <si>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</si>
  <si>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</si>
  <si>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</si>
  <si>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</si>
  <si>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</si>
  <si>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</si>
  <si>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</si>
  <si>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</si>
  <si>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</si>
  <si>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</si>
  <si>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</si>
  <si>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</si>
  <si>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</si>
  <si>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</si>
  <si>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</si>
  <si>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</si>
  <si>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</si>
  <si>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</si>
  <si>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</si>
  <si>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</si>
  <si>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</si>
  <si>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</si>
  <si>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</si>
  <si>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</si>
  <si>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</si>
  <si>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</si>
  <si>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</si>
  <si>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</si>
  <si>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</si>
  <si>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</si>
  <si>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</si>
  <si>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</si>
  <si>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</si>
  <si>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</si>
  <si>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</si>
  <si>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</si>
  <si>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</si>
  <si>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</si>
  <si>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</si>
  <si>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</si>
  <si>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</si>
  <si>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</si>
  <si>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</si>
  <si>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</si>
  <si>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</si>
  <si>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</si>
  <si>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</si>
  <si>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</si>
  <si>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</si>
  <si>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</si>
  <si>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</si>
  <si>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</si>
  <si>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</si>
  <si>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</si>
  <si>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</si>
  <si>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</si>
  <si>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</si>
  <si>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</si>
  <si>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</si>
  <si>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</si>
  <si>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</si>
  <si>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</si>
  <si>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</si>
  <si>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</si>
  <si>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</si>
  <si>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</si>
  <si>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</si>
  <si>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</si>
  <si>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</si>
  <si>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</si>
  <si>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</si>
  <si>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</si>
  <si>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</si>
  <si>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</si>
  <si>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</si>
  <si>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</si>
  <si>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</si>
  <si>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</si>
  <si>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</si>
  <si>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</si>
  <si>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</si>
  <si>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</si>
  <si>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</si>
  <si>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</si>
  <si>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</si>
  <si>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</si>
  <si>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</si>
  <si>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</si>
  <si>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</si>
  <si>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</si>
  <si>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</si>
  <si>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</si>
  <si>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</si>
  <si>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</si>
  <si>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</si>
  <si>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</si>
  <si>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</si>
  <si>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</si>
  <si>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</si>
  <si>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</si>
  <si>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</si>
  <si>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</si>
  <si>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</si>
  <si>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</si>
  <si>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</si>
  <si>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</si>
  <si>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</si>
  <si>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</si>
  <si>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</si>
  <si>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</si>
  <si>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</si>
  <si>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</si>
  <si>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</si>
  <si>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</si>
  <si>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</si>
  <si>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</si>
  <si>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</si>
  <si>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</si>
  <si>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</si>
  <si>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</si>
  <si>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</si>
  <si>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</si>
  <si>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</si>
  <si>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</si>
  <si>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</si>
  <si>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</si>
  <si>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</si>
  <si>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</si>
  <si>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</si>
  <si>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</si>
  <si>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</si>
  <si>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</si>
  <si>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</si>
  <si>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</si>
  <si>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</si>
  <si>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</si>
  <si>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</si>
  <si>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</si>
  <si>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</si>
  <si>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</si>
  <si>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</si>
  <si>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</si>
  <si>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</si>
  <si>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</si>
  <si>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</si>
  <si>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</si>
  <si>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</si>
  <si>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</si>
  <si>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</si>
  <si>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</si>
  <si>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</si>
  <si>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</si>
  <si>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</si>
  <si>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</si>
  <si>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</si>
  <si>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</si>
  <si>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</si>
  <si>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</si>
  <si>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</si>
  <si>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</si>
  <si>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</si>
  <si>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</si>
  <si>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</si>
  <si>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</si>
  <si>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</si>
  <si>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</si>
  <si>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</si>
  <si>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</si>
  <si>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</si>
  <si>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</si>
  <si>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</si>
  <si>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</si>
  <si>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</si>
  <si>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</si>
  <si>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</si>
  <si>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</si>
  <si>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</si>
  <si>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</si>
  <si>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</si>
  <si>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</si>
  <si>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</si>
  <si>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</si>
  <si>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</si>
  <si>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</si>
  <si>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</si>
  <si>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</si>
  <si>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</si>
  <si>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</si>
  <si>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</si>
  <si>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</si>
  <si>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</si>
  <si>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</si>
  <si>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</si>
  <si>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</si>
  <si>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</si>
  <si>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</si>
  <si>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</si>
  <si>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</si>
  <si>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</si>
  <si>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</si>
  <si>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</si>
  <si>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</si>
  <si>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</si>
  <si>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</si>
  <si>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</si>
  <si>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</si>
  <si>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</si>
  <si>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</si>
  <si>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</si>
  <si>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</si>
  <si>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</si>
  <si>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</si>
  <si>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</si>
  <si>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</si>
  <si>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</si>
  <si>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</si>
  <si>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</si>
  <si>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</si>
  <si>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</si>
  <si>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</si>
  <si>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</si>
  <si>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</si>
  <si>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</si>
  <si>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</si>
  <si>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</si>
  <si>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</si>
  <si>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</si>
  <si>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</si>
  <si>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</si>
  <si>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</si>
  <si>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</si>
  <si>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</si>
  <si>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</si>
  <si>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</si>
  <si>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</si>
  <si>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</si>
  <si>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</si>
  <si>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</si>
  <si>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</si>
  <si>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</si>
  <si>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</si>
  <si>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</si>
  <si>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</si>
  <si>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</si>
  <si>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</si>
  <si>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</si>
  <si>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</si>
  <si>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</si>
  <si>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</si>
  <si>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</si>
  <si>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</si>
  <si>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</si>
  <si>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</si>
  <si>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</si>
  <si>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</si>
  <si>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</si>
  <si>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</si>
  <si>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</si>
  <si>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</si>
  <si>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</si>
  <si>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</si>
  <si>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</si>
  <si>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</si>
  <si>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</si>
  <si>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</si>
  <si>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</si>
  <si>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</si>
  <si>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</si>
  <si>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</si>
  <si>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</si>
  <si>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</si>
  <si>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</si>
  <si>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</si>
  <si>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</si>
  <si>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</si>
  <si>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</si>
  <si>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</si>
  <si>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</si>
  <si>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</si>
  <si>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</si>
  <si>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</si>
  <si>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</si>
  <si>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</si>
  <si>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</si>
  <si>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</si>
  <si>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</si>
  <si>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</si>
  <si>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</si>
  <si>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</si>
  <si>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</si>
  <si>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</si>
  <si>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</si>
  <si>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</si>
  <si>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</si>
  <si>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</si>
  <si>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</si>
  <si>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</si>
  <si>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</si>
  <si>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</si>
  <si>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</si>
  <si>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</si>
  <si>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</si>
  <si>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</si>
  <si>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</si>
  <si>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</si>
  <si>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</si>
  <si>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</si>
  <si>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</si>
  <si>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</si>
  <si>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</si>
  <si>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</si>
  <si>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</si>
  <si>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</si>
  <si>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</si>
  <si>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</si>
  <si>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</si>
  <si>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</si>
  <si>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</si>
  <si>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</si>
  <si>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</si>
  <si>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</si>
  <si>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</si>
  <si>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</si>
  <si>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</si>
  <si>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</si>
  <si>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</si>
  <si>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</si>
  <si>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</si>
  <si>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</si>
  <si>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</si>
  <si>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</si>
  <si>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</si>
  <si>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</si>
  <si>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</si>
  <si>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</si>
  <si>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</si>
  <si>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</si>
  <si>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</si>
  <si>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</si>
  <si>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</si>
  <si>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</si>
  <si>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</si>
  <si>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</si>
  <si>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</si>
  <si>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</si>
  <si>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</si>
  <si>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</si>
  <si>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</si>
  <si>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</si>
  <si>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</si>
  <si>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</si>
  <si>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</si>
  <si>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</si>
  <si>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</si>
  <si>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</si>
  <si>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</si>
  <si>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</si>
  <si>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</si>
  <si>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</si>
  <si>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</si>
  <si>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</si>
  <si>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</si>
  <si>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</si>
  <si>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</si>
  <si>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</si>
  <si>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</si>
  <si>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</si>
  <si>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</si>
  <si>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</si>
  <si>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</si>
  <si>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</si>
  <si>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</si>
  <si>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</si>
  <si>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</si>
  <si>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</si>
  <si>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</si>
  <si>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</si>
  <si>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</si>
  <si>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</si>
  <si>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</si>
  <si>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</si>
  <si>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</si>
  <si>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</si>
  <si>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</si>
  <si>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</si>
  <si>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</si>
  <si>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</si>
  <si>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</si>
  <si>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</si>
  <si>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</si>
  <si>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</si>
  <si>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</si>
  <si>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</si>
  <si>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</si>
  <si>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</si>
  <si>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</si>
  <si>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</si>
  <si>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</si>
  <si>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</si>
  <si>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</si>
  <si>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</si>
  <si>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</si>
  <si>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</si>
  <si>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</si>
  <si>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</si>
  <si>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</si>
  <si>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</si>
  <si>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</si>
  <si>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</si>
  <si>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</si>
  <si>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</si>
  <si>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</si>
  <si>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</si>
  <si>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</si>
  <si>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</si>
  <si>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</si>
  <si>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</si>
  <si>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</si>
  <si>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</si>
  <si>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</si>
  <si>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</si>
  <si>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</si>
  <si>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</si>
  <si>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</si>
  <si>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</si>
  <si>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</si>
  <si>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</si>
  <si>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</si>
  <si>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</si>
  <si>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</si>
  <si>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</si>
  <si>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</si>
  <si>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</si>
  <si>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</si>
  <si>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</si>
  <si>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</si>
  <si>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</si>
  <si>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</si>
  <si>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</si>
  <si>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</si>
  <si>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</si>
  <si>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</si>
  <si>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</si>
  <si>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</si>
  <si>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</si>
  <si>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</si>
  <si>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</si>
  <si>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</si>
  <si>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</si>
  <si>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</si>
  <si>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</si>
  <si>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</si>
  <si>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</si>
  <si>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</si>
  <si>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</si>
  <si>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</si>
  <si>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</si>
  <si>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</si>
  <si>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</si>
  <si>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</si>
  <si>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</si>
  <si>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</si>
  <si>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</si>
  <si>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</si>
  <si>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</si>
  <si>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</si>
  <si>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</si>
  <si>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</si>
  <si>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</si>
  <si>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</si>
  <si>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</si>
  <si>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</si>
  <si>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</si>
  <si>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</si>
  <si>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</si>
  <si>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</si>
  <si>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</si>
  <si>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</si>
  <si>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</si>
  <si>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</si>
  <si>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</si>
  <si>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</si>
  <si>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</si>
  <si>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</si>
  <si>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</si>
  <si>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</si>
  <si>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</si>
  <si>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</si>
  <si>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</si>
  <si>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</si>
  <si>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</si>
  <si>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</si>
  <si>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</si>
  <si>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</si>
  <si>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</si>
  <si>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</si>
  <si>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</si>
  <si>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</si>
  <si>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</si>
  <si>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</si>
  <si>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</si>
  <si>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</si>
  <si>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</si>
  <si>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</si>
  <si>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</si>
  <si>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</si>
  <si>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</si>
  <si>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</si>
  <si>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</si>
  <si>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</si>
  <si>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</si>
  <si>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</si>
  <si>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</si>
  <si>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</si>
  <si>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</si>
  <si>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</si>
  <si>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</si>
  <si>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</si>
  <si>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</si>
  <si>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</si>
  <si>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</si>
  <si>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</si>
  <si>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</si>
  <si>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</si>
  <si>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</si>
  <si>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</si>
  <si>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</si>
  <si>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</si>
  <si>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</si>
  <si>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</si>
  <si>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</si>
  <si>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</si>
  <si>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</si>
  <si>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</si>
  <si>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</si>
  <si>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</si>
  <si>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</si>
  <si>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</si>
  <si>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</si>
  <si>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</si>
  <si>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</si>
  <si>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</si>
  <si>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</si>
  <si>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</si>
  <si>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</si>
  <si>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</si>
  <si>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</si>
  <si>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</si>
  <si>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</si>
  <si>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</si>
  <si>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</si>
  <si>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</si>
  <si>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</si>
  <si>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</si>
  <si>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</si>
  <si>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</si>
  <si>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</si>
  <si>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</si>
  <si>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</si>
  <si>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</si>
  <si>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</si>
  <si>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</si>
  <si>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</si>
  <si>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</si>
  <si>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</si>
  <si>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</si>
  <si>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</si>
  <si>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</si>
  <si>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</si>
  <si>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</si>
  <si>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</si>
  <si>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</si>
  <si>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</si>
  <si>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</si>
  <si>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</si>
  <si>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</si>
  <si>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</si>
  <si>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</si>
  <si>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</si>
  <si>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</si>
  <si>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</si>
  <si>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</si>
  <si>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</si>
  <si>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</si>
  <si>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</si>
  <si>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</si>
  <si>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</si>
  <si>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</si>
  <si>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</si>
  <si>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</si>
  <si>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</si>
  <si>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</si>
  <si>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</si>
  <si>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</si>
  <si>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</si>
  <si>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</si>
  <si>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</si>
  <si>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</si>
  <si>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</si>
  <si>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</si>
  <si>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</si>
  <si>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</si>
  <si>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</si>
  <si>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</si>
  <si>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</si>
  <si>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</si>
  <si>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</si>
  <si>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</si>
  <si>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</si>
  <si>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</si>
  <si>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</si>
  <si>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</si>
  <si>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</si>
  <si>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</si>
  <si>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</si>
  <si>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</si>
  <si>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</si>
  <si>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</si>
  <si>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</si>
  <si>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</si>
  <si>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</si>
  <si>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</si>
  <si>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</si>
  <si>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</si>
  <si>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</si>
  <si>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</si>
  <si>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</si>
  <si>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</si>
  <si>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</si>
  <si>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</si>
  <si>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</si>
  <si>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</si>
  <si>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</si>
  <si>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</si>
  <si>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</si>
  <si>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</si>
  <si>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</si>
  <si>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</si>
  <si>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</si>
  <si>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</si>
  <si>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</si>
  <si>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</si>
  <si>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</si>
  <si>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</si>
  <si>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</si>
  <si>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</si>
  <si>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</si>
  <si>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</si>
  <si>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</si>
  <si>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</si>
  <si>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</si>
  <si>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</si>
  <si>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</si>
  <si>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</si>
  <si>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</si>
  <si>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</si>
  <si>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</si>
  <si>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</si>
  <si>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</si>
  <si>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</si>
  <si>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</si>
  <si>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</si>
  <si>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</si>
  <si>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</si>
  <si>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</si>
  <si>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</si>
  <si>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</si>
  <si>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</si>
  <si>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</si>
  <si>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</si>
  <si>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</si>
  <si>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</si>
  <si>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</si>
  <si>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</si>
  <si>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</si>
  <si>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</si>
  <si>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</si>
  <si>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</si>
  <si>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</si>
  <si>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</si>
  <si>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</si>
  <si>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</si>
  <si>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</si>
  <si>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</si>
  <si>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</si>
  <si>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</si>
  <si>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</si>
  <si>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</si>
  <si>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</si>
  <si>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</si>
  <si>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</si>
  <si>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</si>
  <si>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</si>
  <si>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</si>
  <si>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</si>
  <si>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</si>
  <si>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</si>
  <si>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</si>
  <si>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</si>
  <si>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</si>
  <si>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</si>
  <si>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</si>
  <si>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</si>
  <si>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</si>
  <si>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</si>
  <si>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</si>
  <si>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</si>
  <si>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</si>
  <si>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</si>
  <si>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</si>
  <si>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</si>
  <si>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</si>
  <si>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</si>
  <si>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</si>
  <si>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</si>
  <si>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</si>
  <si>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</si>
  <si>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</si>
  <si>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</si>
  <si>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</si>
  <si>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</si>
  <si>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</si>
  <si>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</si>
  <si>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</si>
  <si>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</si>
  <si>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</si>
  <si>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</si>
  <si>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</si>
  <si>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</si>
  <si>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</si>
  <si>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</si>
  <si>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</si>
  <si>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</si>
  <si>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</si>
  <si>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</si>
  <si>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</si>
  <si>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</si>
  <si>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</si>
  <si>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</si>
  <si>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</si>
  <si>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</si>
  <si>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</si>
  <si>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</si>
  <si>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</si>
  <si>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</si>
  <si>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</si>
  <si>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</si>
  <si>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</si>
  <si>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</si>
  <si>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</si>
  <si>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</si>
  <si>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</si>
  <si>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</si>
  <si>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</si>
  <si>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</si>
  <si>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</si>
  <si>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</si>
  <si>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</si>
  <si>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</si>
  <si>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</si>
  <si>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</si>
  <si>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</si>
  <si>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</si>
  <si>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</si>
  <si>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</si>
  <si>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</si>
  <si>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</si>
  <si>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</si>
  <si>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</si>
  <si>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</si>
  <si>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</si>
  <si>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</si>
  <si>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</si>
  <si>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</si>
  <si>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</si>
  <si>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</si>
  <si>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</si>
  <si>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</si>
  <si>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</si>
  <si>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</si>
  <si>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</si>
  <si>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</si>
  <si>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</si>
  <si>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</si>
  <si>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</si>
  <si>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</si>
  <si>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</si>
  <si>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</si>
  <si>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</si>
  <si>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</si>
  <si>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</si>
  <si>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</si>
  <si>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</si>
  <si>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</si>
  <si>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</si>
  <si>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</si>
  <si>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</si>
  <si>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</si>
  <si>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</si>
  <si>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</si>
  <si>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</si>
  <si>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</si>
  <si>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</si>
  <si>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</si>
  <si>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</si>
  <si>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</si>
  <si>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</si>
  <si>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</si>
  <si>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</si>
  <si>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</si>
  <si>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</si>
  <si>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</si>
  <si>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</si>
  <si>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</si>
  <si>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</si>
  <si>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</si>
  <si>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</si>
  <si>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</si>
  <si>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</si>
  <si>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</si>
  <si>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</si>
  <si>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</si>
  <si>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</si>
  <si>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</si>
  <si>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</si>
  <si>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</si>
  <si>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</si>
  <si>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</si>
  <si>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</si>
  <si>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</si>
  <si>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</si>
  <si>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</si>
  <si>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</si>
  <si>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</si>
  <si>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</si>
  <si>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</si>
  <si>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</si>
  <si>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</si>
  <si>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</si>
  <si>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</si>
  <si>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</si>
  <si>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</si>
  <si>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</si>
  <si>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</si>
  <si>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</si>
  <si>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</si>
  <si>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</si>
  <si>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</si>
  <si>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</si>
  <si>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</si>
  <si>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</si>
  <si>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</si>
  <si>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</si>
  <si>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</si>
  <si>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</si>
  <si>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</si>
  <si>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</si>
  <si>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</si>
  <si>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</si>
  <si>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</si>
  <si>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</si>
  <si>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</si>
  <si>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</si>
  <si>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</si>
  <si>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</si>
  <si>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</si>
  <si>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</si>
  <si>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</si>
  <si>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</si>
  <si>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</si>
  <si>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</si>
  <si>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</si>
  <si>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</si>
  <si>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</si>
  <si>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</si>
  <si>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</si>
  <si>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</si>
  <si>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</si>
  <si>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</si>
  <si>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</si>
  <si>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</si>
  <si>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</si>
  <si>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</si>
  <si>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</si>
  <si>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</si>
  <si>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</si>
  <si>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</si>
  <si>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</si>
  <si>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</si>
  <si>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</si>
  <si>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</si>
  <si>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</si>
  <si>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</si>
  <si>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</si>
  <si>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</si>
  <si>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</si>
  <si>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</si>
  <si>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</si>
  <si>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</si>
  <si>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</si>
  <si>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</si>
  <si>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</si>
  <si>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</si>
  <si>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</si>
  <si>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</si>
  <si>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</si>
  <si>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</si>
  <si>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</si>
  <si>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</si>
  <si>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</si>
  <si>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</si>
  <si>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</si>
  <si>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</si>
  <si>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</si>
  <si>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</si>
  <si>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</si>
  <si>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</si>
  <si>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</si>
  <si>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</si>
  <si>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</si>
  <si>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</si>
  <si>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</si>
  <si>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</si>
  <si>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</si>
  <si>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</si>
  <si>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</si>
  <si>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</si>
  <si>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</si>
  <si>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</si>
  <si>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</si>
  <si>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</si>
  <si>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</si>
  <si>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</si>
  <si>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</si>
  <si>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</si>
  <si>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</si>
  <si>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</si>
  <si>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</si>
  <si>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</si>
  <si>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</si>
  <si>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</si>
  <si>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</si>
  <si>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</si>
  <si>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</si>
  <si>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</si>
  <si>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</si>
  <si>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</si>
  <si>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</si>
  <si>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</si>
  <si>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</si>
  <si>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</si>
  <si>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</si>
  <si>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</si>
  <si>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</si>
  <si>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</si>
  <si>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</si>
  <si>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</si>
  <si>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</si>
  <si>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</si>
  <si>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</si>
  <si>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</si>
  <si>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</si>
  <si>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</si>
  <si>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</si>
  <si>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</si>
  <si>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</si>
  <si>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</si>
  <si>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</si>
  <si>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</si>
  <si>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</si>
  <si>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</si>
  <si>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</si>
  <si>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</si>
  <si>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</si>
  <si>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</si>
  <si>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</si>
  <si>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</si>
  <si>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</si>
  <si>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</si>
  <si>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</si>
  <si>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</si>
  <si>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</si>
  <si>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</si>
  <si>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</si>
  <si>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</si>
  <si>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</si>
  <si>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</si>
  <si>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</si>
  <si>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</si>
  <si>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</si>
  <si>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</si>
  <si>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</si>
  <si>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</si>
  <si>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</si>
  <si>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</si>
  <si>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</si>
  <si>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</si>
  <si>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</si>
  <si>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</si>
  <si>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</si>
  <si>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</si>
  <si>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</si>
  <si>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</si>
  <si>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</si>
  <si>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</si>
  <si>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</si>
  <si>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</si>
  <si>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</si>
  <si>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</si>
  <si>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</si>
  <si>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</si>
  <si>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</si>
  <si>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</si>
  <si>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</si>
  <si>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</si>
  <si>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</si>
  <si>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</si>
  <si>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</si>
  <si>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</si>
  <si>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</si>
  <si>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</si>
  <si>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</si>
  <si>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</si>
  <si>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</si>
  <si>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</si>
  <si>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</si>
  <si>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</si>
  <si>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</si>
  <si>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</si>
  <si>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</si>
  <si>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</si>
  <si>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</si>
  <si>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</si>
  <si>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</si>
  <si>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</si>
  <si>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</si>
  <si>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</si>
  <si>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</si>
  <si>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</si>
  <si>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</si>
  <si>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</si>
  <si>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</si>
  <si>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</si>
  <si>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</si>
  <si>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</si>
  <si>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</si>
  <si>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</si>
  <si>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</si>
  <si>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</si>
  <si>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</si>
  <si>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</si>
  <si>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</si>
  <si>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</si>
  <si>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</si>
  <si>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</si>
  <si>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</si>
  <si>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</si>
  <si>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</si>
  <si>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</si>
  <si>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</si>
  <si>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</si>
  <si>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</si>
  <si>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</si>
  <si>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</si>
  <si>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</si>
  <si>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</si>
  <si>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</si>
  <si>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</si>
  <si>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</si>
  <si>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</si>
  <si>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</si>
  <si>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</si>
  <si>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</si>
  <si>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</si>
  <si>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</si>
  <si>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</si>
  <si>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</si>
  <si>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</si>
  <si>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</si>
  <si>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</si>
  <si>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</si>
  <si>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</si>
  <si>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</si>
  <si>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</si>
  <si>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</si>
  <si>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</si>
  <si>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</si>
  <si>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</si>
  <si>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</si>
  <si>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</si>
  <si>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</si>
  <si>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</si>
  <si>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</si>
  <si>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</si>
  <si>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</si>
  <si>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</si>
  <si>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</si>
  <si>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</si>
  <si>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</si>
  <si>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</si>
  <si>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</si>
  <si>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</si>
  <si>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</si>
  <si>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</si>
  <si>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</si>
  <si>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</si>
  <si>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</si>
  <si>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</si>
  <si>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</si>
  <si>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</si>
  <si>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</si>
  <si>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</si>
  <si>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</si>
  <si>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</si>
  <si>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</si>
  <si>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</si>
  <si>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</si>
  <si>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</si>
  <si>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</si>
  <si>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</si>
  <si>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</si>
  <si>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</si>
  <si>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</si>
  <si>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</si>
  <si>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</si>
  <si>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</si>
  <si>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</si>
  <si>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</si>
  <si>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</si>
  <si>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</si>
  <si>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</si>
  <si>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</si>
  <si>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</si>
  <si>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</si>
  <si>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</si>
  <si>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</si>
  <si>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</si>
  <si>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</si>
  <si>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</si>
  <si>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</si>
  <si>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</si>
  <si>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</si>
  <si>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</si>
  <si>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</si>
  <si>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</si>
  <si>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</si>
  <si>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</si>
  <si>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</si>
  <si>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</si>
  <si>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</si>
  <si>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</si>
  <si>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</si>
  <si>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</si>
  <si>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</si>
  <si>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</si>
  <si>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</si>
  <si>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</si>
  <si>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</si>
  <si>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</si>
  <si>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</si>
  <si>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</si>
  <si>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</si>
  <si>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</si>
  <si>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</si>
  <si>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</si>
  <si>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</si>
  <si>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</si>
  <si>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</si>
  <si>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</si>
  <si>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</si>
  <si>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</si>
  <si>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</si>
  <si>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</si>
  <si>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</si>
  <si>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</si>
  <si>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</si>
  <si>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</si>
  <si>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</si>
  <si>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</si>
  <si>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</si>
  <si>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</si>
  <si>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</si>
  <si>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</si>
  <si>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</si>
  <si>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</si>
  <si>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</si>
  <si>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</si>
  <si>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</si>
  <si>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</si>
  <si>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</si>
  <si>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</si>
  <si>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</si>
  <si>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</si>
  <si>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</si>
  <si>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</si>
  <si>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</si>
  <si>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</si>
  <si>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</si>
  <si>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</si>
  <si>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</si>
  <si>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</si>
  <si>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</si>
  <si>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</si>
  <si>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</si>
  <si>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</si>
  <si>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</si>
  <si>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</si>
  <si>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</si>
  <si>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</si>
  <si>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</si>
  <si>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</si>
  <si>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</si>
  <si>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</si>
  <si>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</si>
  <si>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</si>
  <si>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</si>
  <si>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</si>
  <si>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</si>
  <si>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</si>
  <si>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</si>
  <si>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</si>
  <si>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</si>
  <si>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</si>
  <si>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</si>
  <si>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</si>
  <si>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</si>
  <si>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</si>
  <si>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</si>
  <si>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</si>
  <si>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</si>
  <si>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</si>
  <si>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</si>
  <si>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</si>
  <si>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</si>
  <si>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</si>
  <si>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</si>
  <si>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</si>
  <si>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</si>
  <si>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</si>
  <si>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</si>
  <si>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</si>
  <si>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</si>
  <si>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</si>
  <si>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</si>
  <si>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</si>
  <si>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</si>
  <si>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</si>
  <si>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</si>
  <si>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</si>
  <si>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</si>
  <si>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</si>
  <si>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</si>
  <si>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</si>
  <si>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</si>
  <si>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</si>
  <si>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</si>
  <si>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</si>
  <si>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</si>
  <si>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</si>
  <si>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</si>
  <si>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</si>
  <si>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</si>
  <si>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</si>
  <si>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</si>
  <si>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</si>
  <si>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</si>
  <si>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</si>
  <si>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</si>
  <si>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</si>
  <si>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</si>
  <si>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</si>
  <si>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</si>
  <si>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</si>
  <si>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</si>
  <si>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</si>
  <si>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</si>
  <si>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</si>
  <si>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</si>
  <si>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</si>
  <si>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</si>
  <si>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</si>
  <si>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</si>
  <si>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</si>
  <si>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</si>
  <si>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</si>
  <si>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</si>
  <si>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</si>
  <si>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</si>
  <si>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</si>
  <si>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</si>
  <si>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</si>
  <si>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</si>
  <si>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</si>
  <si>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</si>
  <si>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</si>
  <si>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</si>
  <si>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</si>
  <si>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</si>
  <si>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</si>
  <si>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</si>
  <si>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</si>
  <si>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</si>
  <si>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</si>
  <si>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</si>
  <si>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</si>
  <si>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</si>
  <si>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</si>
  <si>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</si>
  <si>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</si>
  <si>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</si>
  <si>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</si>
  <si>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</si>
  <si>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</si>
  <si>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</si>
  <si>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</si>
  <si>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</si>
  <si>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</si>
  <si>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</si>
  <si>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</si>
  <si>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</si>
  <si>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</si>
  <si>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</si>
  <si>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</si>
  <si>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</si>
  <si>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</si>
  <si>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</si>
  <si>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</si>
  <si>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</si>
  <si>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</si>
  <si>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</si>
  <si>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</si>
  <si>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</si>
  <si>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</si>
  <si>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</si>
  <si>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</si>
  <si>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</si>
  <si>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</si>
  <si>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</si>
  <si>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</si>
  <si>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</si>
  <si>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</si>
  <si>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</si>
  <si>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</si>
  <si>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</si>
  <si>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</si>
  <si>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</si>
  <si>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</si>
  <si>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</si>
  <si>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</si>
  <si>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</si>
  <si>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</si>
  <si>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</si>
  <si>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</si>
  <si>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</si>
  <si>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</si>
  <si>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</si>
  <si>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</si>
  <si>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</si>
  <si>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</si>
  <si>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</si>
  <si>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</si>
  <si>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</si>
  <si>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</si>
  <si>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</si>
  <si>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</si>
  <si>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</si>
  <si>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</si>
  <si>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</si>
  <si>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</si>
  <si>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</si>
  <si>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</si>
  <si>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</si>
  <si>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</si>
  <si>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</si>
  <si>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</si>
  <si>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</si>
  <si>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</si>
  <si>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</si>
  <si>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</si>
  <si>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</si>
  <si>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</si>
  <si>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</si>
  <si>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</si>
  <si>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</si>
  <si>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</si>
  <si>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</si>
  <si>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</si>
  <si>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</si>
  <si>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</si>
  <si>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</si>
  <si>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</si>
  <si>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</si>
  <si>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</si>
  <si>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</si>
  <si>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</si>
  <si>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</si>
  <si>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</si>
  <si>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</si>
  <si>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</si>
  <si>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</si>
  <si>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</si>
  <si>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</si>
  <si>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</si>
  <si>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</si>
  <si>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</si>
  <si>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</si>
  <si>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</si>
  <si>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</si>
  <si>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</si>
  <si>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</si>
  <si>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</si>
  <si>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</si>
  <si>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</si>
  <si>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</si>
  <si>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</si>
  <si>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</si>
  <si>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</si>
  <si>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</si>
  <si>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</si>
  <si>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</si>
  <si>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</si>
  <si>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</si>
  <si>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</si>
  <si>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</si>
  <si>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</si>
  <si>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</si>
  <si>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</si>
  <si>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</si>
  <si>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</si>
  <si>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</si>
  <si>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</si>
  <si>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</si>
  <si>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</si>
  <si>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</si>
  <si>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</si>
  <si>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</si>
  <si>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</si>
  <si>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</si>
  <si>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</si>
  <si>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</si>
  <si>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</si>
  <si>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</si>
  <si>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</si>
  <si>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</si>
  <si>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</si>
  <si>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</si>
  <si>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</si>
  <si>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</si>
  <si>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</si>
  <si>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</si>
  <si>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</si>
  <si>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</si>
  <si>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</si>
  <si>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</si>
  <si>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</si>
  <si>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</si>
  <si>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</si>
  <si>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</si>
  <si>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</si>
  <si>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</si>
  <si>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</si>
  <si>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</si>
  <si>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</si>
  <si>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</si>
  <si>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</si>
  <si>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</si>
  <si>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</si>
  <si>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</si>
  <si>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</si>
  <si>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</si>
  <si>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</si>
  <si>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</si>
  <si>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</si>
  <si>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</si>
  <si>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</si>
  <si>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</si>
  <si>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</si>
  <si>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</si>
  <si>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</si>
  <si>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</si>
  <si>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</si>
  <si>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</si>
  <si>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</si>
  <si>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</si>
  <si>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</si>
  <si>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</si>
  <si>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</si>
  <si>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</si>
  <si>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</si>
  <si>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</si>
  <si>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</si>
  <si>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</si>
  <si>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</si>
  <si>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</si>
  <si>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</si>
  <si>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</si>
  <si>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</si>
  <si>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</si>
  <si>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</si>
  <si>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</si>
  <si>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</si>
  <si>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</si>
  <si>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</si>
  <si>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</si>
  <si>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</si>
  <si>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</si>
  <si>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</si>
  <si>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</si>
  <si>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</si>
  <si>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</si>
  <si>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</si>
  <si>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</si>
  <si>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</si>
  <si>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</si>
  <si>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</si>
  <si>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</si>
  <si>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</si>
  <si>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</si>
  <si>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</si>
  <si>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</si>
  <si>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</si>
  <si>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</si>
  <si>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</si>
  <si>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</si>
  <si>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</si>
  <si>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</si>
  <si>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</si>
  <si>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</si>
  <si>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</si>
  <si>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</si>
  <si>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</si>
  <si>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</si>
  <si>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</si>
  <si>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</si>
  <si>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</si>
  <si>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</si>
  <si>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</si>
  <si>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</si>
  <si>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</si>
  <si>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</si>
  <si>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</si>
  <si>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</si>
  <si>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</si>
  <si>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</si>
  <si>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</si>
  <si>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</si>
  <si>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</si>
  <si>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</si>
  <si>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</si>
  <si>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</si>
  <si>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</si>
  <si>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</si>
  <si>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</si>
  <si>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</si>
  <si>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</si>
  <si>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</si>
  <si>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</si>
  <si>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</si>
  <si>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</si>
  <si>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</si>
  <si>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</si>
  <si>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</si>
  <si>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</si>
  <si>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</si>
  <si>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</si>
  <si>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</si>
  <si>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</si>
  <si>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</si>
  <si>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</si>
  <si>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</si>
  <si>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</si>
  <si>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</si>
  <si>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</si>
  <si>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</si>
  <si>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</si>
  <si>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</si>
  <si>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</si>
  <si>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</si>
  <si>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</si>
  <si>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</si>
  <si>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</si>
  <si>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</si>
  <si>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</si>
  <si>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</si>
  <si>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</si>
  <si>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</si>
  <si>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</si>
  <si>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</si>
  <si>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</si>
  <si>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</si>
  <si>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</si>
  <si>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</si>
  <si>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</si>
  <si>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</si>
  <si>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</si>
  <si>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</si>
  <si>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</si>
  <si>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</si>
  <si>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</si>
  <si>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</si>
  <si>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</si>
  <si>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</si>
  <si>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</si>
  <si>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</si>
  <si>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</si>
  <si>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</si>
  <si>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</si>
  <si>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</si>
  <si>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</si>
  <si>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</si>
  <si>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</si>
  <si>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</si>
  <si>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</si>
  <si>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</si>
  <si>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</si>
  <si>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</si>
  <si>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</si>
  <si>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</si>
  <si>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</si>
  <si>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</si>
  <si>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</si>
  <si>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</si>
  <si>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</si>
  <si>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</si>
  <si>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</si>
  <si>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</si>
  <si>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</si>
  <si>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</si>
  <si>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</si>
  <si>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</si>
  <si>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</si>
  <si>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</si>
  <si>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</si>
  <si>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</si>
  <si>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</si>
  <si>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</si>
  <si>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</si>
  <si>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</si>
  <si>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</si>
  <si>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</si>
  <si>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</si>
  <si>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</si>
  <si>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</si>
  <si>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</si>
  <si>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</si>
  <si>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</si>
  <si>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</si>
  <si>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</si>
  <si>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</si>
  <si>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</si>
  <si>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</si>
  <si>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</si>
  <si>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</si>
  <si>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</si>
  <si>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</si>
  <si>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</si>
  <si>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</si>
  <si>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</si>
  <si>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</si>
  <si>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</si>
  <si>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</si>
  <si>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</si>
  <si>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</si>
  <si>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</si>
  <si>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</si>
  <si>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</si>
  <si>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</si>
  <si>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</si>
  <si>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</si>
  <si>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</si>
  <si>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</si>
  <si>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</si>
  <si>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</si>
  <si>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</si>
  <si>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</si>
  <si>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</si>
  <si>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</si>
  <si>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</si>
  <si>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</si>
  <si>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</si>
  <si>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</si>
  <si>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</si>
  <si>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</si>
  <si>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</si>
  <si>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</si>
  <si>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</si>
  <si>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</si>
  <si>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</si>
  <si>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</si>
  <si>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</si>
  <si>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</si>
  <si>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</si>
  <si>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</si>
  <si>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</si>
  <si>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</si>
  <si>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</si>
  <si>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</si>
  <si>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</si>
  <si>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</si>
  <si>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</si>
  <si>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</si>
  <si>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</si>
  <si>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</si>
  <si>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</si>
  <si>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</si>
  <si>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</si>
  <si>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</si>
  <si>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</si>
  <si>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</si>
  <si>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</si>
  <si>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</si>
  <si>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</si>
  <si>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</si>
  <si>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</si>
  <si>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</si>
  <si>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</si>
  <si>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</si>
  <si>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</si>
  <si>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</si>
  <si>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</si>
  <si>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</si>
  <si>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</si>
  <si>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</si>
  <si>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</si>
  <si>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</si>
  <si>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</si>
  <si>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</si>
  <si>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</si>
  <si>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</si>
  <si>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</si>
  <si>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</si>
  <si>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</si>
  <si>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</si>
  <si>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</si>
  <si>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</si>
  <si>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</si>
  <si>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</si>
  <si>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</si>
  <si>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</si>
  <si>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</si>
  <si>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</si>
  <si>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</si>
  <si>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</si>
  <si>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</si>
  <si>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</si>
  <si>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</si>
  <si>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</si>
  <si>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</si>
  <si>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</si>
  <si>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</si>
  <si>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</si>
  <si>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</si>
  <si>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</si>
  <si>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</si>
  <si>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</si>
  <si>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</si>
  <si>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</si>
  <si>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</si>
  <si>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</si>
  <si>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</si>
  <si>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</si>
  <si>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</si>
  <si>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</si>
  <si>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</si>
  <si>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</si>
  <si>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</si>
  <si>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</si>
  <si>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</si>
  <si>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</si>
  <si>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</si>
  <si>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</si>
  <si>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</si>
  <si>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</si>
  <si>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</si>
  <si>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</si>
  <si>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</si>
  <si>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</si>
  <si>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</si>
  <si>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</si>
  <si>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</si>
  <si>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</si>
  <si>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</si>
  <si>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</si>
  <si>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</si>
  <si>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</si>
  <si>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</si>
  <si>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</si>
  <si>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</si>
  <si>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</si>
  <si>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</si>
  <si>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</si>
  <si>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</si>
  <si>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</si>
  <si>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</si>
  <si>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</si>
  <si>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</si>
  <si>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</si>
  <si>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</si>
  <si>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</si>
  <si>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</si>
  <si>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</si>
  <si>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</si>
  <si>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</si>
  <si>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</si>
  <si>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</si>
  <si>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</si>
  <si>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</si>
  <si>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</si>
  <si>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</si>
  <si>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</si>
  <si>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</si>
  <si>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</si>
  <si>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</si>
  <si>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</si>
  <si>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</si>
  <si>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</si>
  <si>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</si>
  <si>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</si>
  <si>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</si>
  <si>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</si>
  <si>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</si>
  <si>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</si>
  <si>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</si>
  <si>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</si>
  <si>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</si>
  <si>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</si>
  <si>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</si>
  <si>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</si>
  <si>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</si>
  <si>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</si>
  <si>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</si>
  <si>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</si>
  <si>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</si>
  <si>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</si>
  <si>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</si>
  <si>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</si>
  <si>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</si>
  <si>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</si>
  <si>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</si>
  <si>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</si>
  <si>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</si>
  <si>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</si>
  <si>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</si>
  <si>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</si>
  <si>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</si>
  <si>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</si>
  <si>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</si>
  <si>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</si>
  <si>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</si>
  <si>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</si>
  <si>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</si>
  <si>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</si>
  <si>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</si>
  <si>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</si>
  <si>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</si>
  <si>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</si>
  <si>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</si>
  <si>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</si>
  <si>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</si>
  <si>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</si>
  <si>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</si>
  <si>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</si>
  <si>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</si>
  <si>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</si>
  <si>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</si>
  <si>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</si>
  <si>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</si>
  <si>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</si>
  <si>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</si>
  <si>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</si>
  <si>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</si>
  <si>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</si>
  <si>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</si>
  <si>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</si>
  <si>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</si>
  <si>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</si>
  <si>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</si>
  <si>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</si>
  <si>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</si>
  <si>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</si>
  <si>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</si>
  <si>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</si>
  <si>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</si>
  <si>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</si>
  <si>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</si>
  <si>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</si>
  <si>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</si>
  <si>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</si>
  <si>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</si>
  <si>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</si>
  <si>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</si>
  <si>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</si>
  <si>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</si>
  <si>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</si>
  <si>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</si>
  <si>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</si>
  <si>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</si>
  <si>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</si>
  <si>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</si>
  <si>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</si>
  <si>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</si>
  <si>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</si>
  <si>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</si>
  <si>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</si>
  <si>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</si>
  <si>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</si>
  <si>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</si>
  <si>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</si>
  <si>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</si>
  <si>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</si>
  <si>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</si>
  <si>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</si>
  <si>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</si>
  <si>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</si>
  <si>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</si>
  <si>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</si>
  <si>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</si>
  <si>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</si>
  <si>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</si>
  <si>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</si>
  <si>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</si>
  <si>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</si>
  <si>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</si>
  <si>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</si>
  <si>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</si>
  <si>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</si>
  <si>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</si>
  <si>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</si>
  <si>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</si>
  <si>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</si>
  <si>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</si>
  <si>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</si>
  <si>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</si>
  <si>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</si>
  <si>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</si>
  <si>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</si>
  <si>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</si>
  <si>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</si>
  <si>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</si>
  <si>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</si>
  <si>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</si>
  <si>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</si>
  <si>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</si>
  <si>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</si>
  <si>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</si>
  <si>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</si>
  <si>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</si>
  <si>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</si>
  <si>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</si>
  <si>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</si>
  <si>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</si>
  <si>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</si>
  <si>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</si>
  <si>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</si>
  <si>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</si>
  <si>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</si>
  <si>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</si>
  <si>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</si>
  <si>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</si>
  <si>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</si>
  <si>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</si>
  <si>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</si>
  <si>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</si>
  <si>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</si>
  <si>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</si>
  <si>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</si>
  <si>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</si>
  <si>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</si>
  <si>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</si>
  <si>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</si>
  <si>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</si>
  <si>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</si>
  <si>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</si>
  <si>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</si>
  <si>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</si>
  <si>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</si>
  <si>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</si>
  <si>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</si>
  <si>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</si>
  <si>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</si>
  <si>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</si>
  <si>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</si>
  <si>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</si>
  <si>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</si>
  <si>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</si>
  <si>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</si>
  <si>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</si>
  <si>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</si>
  <si>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</si>
  <si>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</si>
  <si>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</si>
  <si>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</si>
  <si>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</si>
  <si>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</si>
  <si>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</si>
  <si>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</si>
  <si>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</si>
  <si>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</si>
  <si>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</si>
  <si>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</si>
  <si>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</si>
  <si>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</si>
  <si>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</si>
  <si>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</si>
  <si>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</si>
  <si>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</si>
  <si>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</si>
  <si>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</si>
  <si>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</si>
  <si>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</si>
  <si>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</si>
  <si>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</si>
  <si>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</si>
  <si>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</si>
  <si>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</si>
  <si>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</si>
  <si>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</si>
  <si>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</si>
  <si>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</si>
  <si>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</si>
  <si>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</si>
  <si>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</si>
  <si>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</si>
  <si>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</si>
  <si>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</si>
  <si>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</si>
  <si>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</si>
  <si>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</si>
  <si>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</si>
  <si>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</si>
  <si>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</si>
  <si>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</si>
  <si>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</si>
  <si>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</si>
  <si>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</si>
  <si>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</si>
  <si>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</si>
  <si>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</si>
  <si>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</si>
  <si>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</si>
  <si>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</si>
  <si>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</si>
  <si>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</si>
  <si>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</si>
  <si>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</si>
  <si>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</si>
  <si>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</si>
  <si>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</si>
  <si>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</si>
  <si>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</si>
  <si>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</si>
  <si>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</si>
  <si>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</si>
  <si>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</si>
  <si>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</si>
  <si>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</si>
  <si>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</si>
  <si>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</si>
  <si>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</si>
  <si>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</si>
  <si>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</si>
  <si>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</si>
  <si>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</si>
  <si>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</si>
  <si>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</si>
  <si>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</si>
  <si>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</si>
  <si>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</si>
  <si>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</si>
  <si>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</si>
  <si>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</si>
  <si>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</si>
  <si>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</si>
  <si>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</si>
  <si>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</si>
  <si>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</si>
  <si>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</si>
  <si>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</si>
  <si>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</si>
  <si>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</si>
  <si>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</si>
  <si>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</si>
  <si>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</si>
  <si>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</si>
  <si>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</si>
  <si>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</si>
  <si>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</si>
  <si>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</si>
  <si>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</si>
  <si>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</si>
  <si>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</si>
  <si>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</si>
  <si>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</si>
  <si>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</si>
  <si>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</si>
  <si>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</si>
  <si>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</si>
  <si>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</si>
  <si>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</si>
  <si>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</si>
  <si>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</si>
  <si>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</si>
  <si>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</si>
  <si>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</si>
  <si>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</si>
  <si>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</si>
  <si>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</si>
  <si>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</si>
  <si>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</si>
  <si>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</si>
  <si>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</si>
  <si>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</si>
  <si>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</si>
  <si>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</si>
  <si>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</si>
  <si>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</si>
  <si>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</si>
  <si>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</si>
  <si>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</si>
  <si>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</si>
  <si>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</si>
  <si>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</si>
  <si>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</si>
  <si>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</si>
  <si>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</si>
  <si>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</si>
  <si>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</si>
  <si>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</si>
  <si>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</si>
  <si>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</si>
  <si>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</si>
  <si>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</si>
  <si>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</si>
  <si>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</si>
  <si>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</si>
  <si>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</si>
  <si>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</si>
  <si>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</si>
  <si>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</si>
  <si>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</si>
  <si>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</si>
  <si>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</si>
  <si>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</si>
  <si>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</si>
  <si>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</si>
  <si>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</si>
  <si>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</si>
  <si>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</si>
  <si>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</si>
  <si>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</si>
  <si>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</si>
  <si>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</si>
  <si>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</si>
  <si>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</si>
  <si>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</si>
  <si>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</si>
  <si>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</si>
  <si>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</si>
  <si>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</si>
  <si>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</si>
  <si>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</si>
  <si>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</si>
  <si>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</si>
  <si>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</si>
  <si>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</si>
  <si>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</si>
  <si>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</si>
  <si>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</si>
  <si>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</si>
  <si>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</si>
  <si>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</si>
  <si>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</si>
  <si>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</si>
  <si>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</si>
  <si>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</si>
  <si>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</si>
  <si>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</si>
  <si>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</si>
  <si>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</si>
  <si>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</si>
  <si>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</si>
  <si>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</si>
  <si>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</si>
  <si>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</si>
  <si>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</si>
  <si>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</si>
  <si>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</si>
  <si>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</si>
  <si>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</si>
  <si>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</si>
  <si>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</si>
  <si>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</si>
  <si>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</si>
  <si>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</si>
  <si>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</si>
  <si>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</si>
  <si>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</si>
  <si>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</si>
  <si>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</si>
  <si>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</si>
  <si>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</si>
  <si>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</si>
  <si>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</si>
  <si>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</si>
  <si>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</si>
  <si>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</si>
  <si>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</si>
  <si>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</si>
  <si>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</si>
  <si>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</si>
  <si>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</si>
  <si>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</si>
  <si>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</si>
  <si>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</si>
  <si>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</si>
  <si>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</si>
  <si>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</si>
  <si>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</si>
  <si>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</si>
  <si>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</si>
  <si>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</si>
  <si>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</si>
  <si>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</si>
  <si>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</si>
  <si>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</si>
  <si>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</si>
  <si>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</si>
  <si>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</si>
  <si>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</si>
  <si>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</si>
  <si>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</si>
  <si>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</si>
  <si>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</si>
  <si>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</si>
  <si>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</si>
  <si>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</si>
  <si>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</si>
  <si>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</si>
  <si>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</si>
  <si>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</si>
  <si>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</si>
  <si>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</si>
  <si>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</si>
  <si>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</si>
  <si>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</si>
  <si>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</si>
  <si>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</si>
  <si>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</si>
  <si>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</si>
  <si>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</si>
  <si>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</si>
  <si>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</si>
  <si>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</si>
  <si>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</si>
  <si>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</si>
  <si>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</si>
  <si>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</si>
  <si>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</si>
  <si>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</si>
  <si>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</si>
  <si>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</si>
  <si>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</si>
  <si>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</si>
  <si>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</si>
  <si>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</si>
  <si>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</si>
  <si>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</si>
  <si>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</si>
  <si>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</si>
  <si>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</si>
  <si>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</si>
  <si>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</si>
  <si>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</si>
  <si>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</si>
  <si>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</si>
  <si>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</si>
  <si>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</si>
  <si>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</si>
  <si>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</si>
  <si>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</si>
  <si>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</si>
  <si>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</si>
  <si>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</si>
  <si>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</si>
  <si>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</si>
  <si>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</si>
  <si>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</si>
  <si>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</si>
  <si>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</si>
  <si>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</si>
  <si>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</si>
  <si>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</si>
  <si>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</si>
  <si>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</si>
  <si>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</si>
  <si>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</si>
  <si>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</si>
  <si>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</si>
  <si>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</si>
  <si>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</si>
  <si>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</si>
  <si>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</si>
  <si>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</si>
  <si>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</si>
  <si>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</si>
  <si>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</si>
  <si>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</si>
  <si>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</si>
  <si>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</si>
  <si>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</si>
  <si>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</si>
  <si>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</si>
  <si>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</si>
  <si>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</si>
  <si>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</si>
  <si>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</si>
  <si>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</si>
  <si>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</si>
  <si>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</si>
  <si>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</si>
  <si>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</si>
  <si>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</si>
  <si>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</si>
  <si>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</si>
  <si>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</si>
  <si>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</si>
  <si>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</si>
  <si>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</si>
  <si>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</si>
  <si>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</si>
  <si>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</si>
  <si>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</si>
  <si>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</si>
  <si>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</si>
  <si>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</si>
  <si>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</si>
  <si>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</si>
  <si>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</si>
  <si>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</si>
  <si>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</si>
  <si>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</si>
  <si>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</si>
  <si>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</si>
  <si>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</si>
  <si>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</si>
  <si>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</si>
  <si>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</si>
  <si>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</si>
  <si>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</si>
  <si>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</si>
  <si>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</si>
  <si>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</si>
  <si>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</si>
  <si>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</si>
  <si>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</si>
  <si>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</si>
  <si>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</si>
  <si>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</si>
  <si>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</si>
  <si>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</si>
  <si>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</si>
  <si>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</si>
  <si>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</si>
  <si>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</si>
  <si>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</si>
  <si>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</si>
  <si>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</si>
  <si>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</si>
  <si>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</si>
  <si>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</si>
  <si>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</si>
  <si>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</si>
  <si>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</si>
  <si>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</si>
  <si>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</si>
  <si>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</si>
  <si>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</si>
  <si>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</si>
  <si>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</si>
  <si>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</si>
  <si>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</si>
  <si>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</si>
  <si>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</si>
  <si>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</si>
  <si>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</si>
  <si>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</si>
  <si>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</si>
  <si>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</si>
  <si>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</si>
  <si>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</si>
  <si>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</si>
  <si>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</si>
  <si>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</si>
  <si>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</si>
  <si>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</si>
  <si>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</si>
  <si>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</si>
  <si>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</si>
  <si>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</si>
  <si>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</si>
  <si>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</si>
  <si>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</si>
  <si>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</si>
  <si>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</si>
  <si>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</si>
  <si>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</si>
  <si>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</si>
  <si>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</si>
  <si>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</si>
  <si>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</si>
  <si>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</si>
  <si>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</si>
  <si>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</si>
  <si>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</si>
  <si>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</si>
  <si>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</si>
  <si>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</si>
  <si>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</si>
  <si>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</si>
  <si>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</si>
  <si>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</si>
  <si>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</si>
  <si>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</si>
  <si>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</si>
  <si>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</si>
  <si>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</si>
  <si>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</si>
  <si>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</si>
  <si>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</si>
  <si>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</si>
  <si>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</si>
  <si>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</si>
  <si>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</si>
  <si>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</si>
  <si>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</si>
  <si>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</si>
  <si>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</si>
  <si>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</si>
  <si>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</si>
  <si>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</si>
  <si>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</si>
  <si>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</si>
  <si>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</si>
  <si>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</si>
  <si>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</si>
  <si>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</si>
  <si>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</si>
  <si>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</si>
  <si>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</si>
  <si>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</si>
  <si>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</si>
  <si>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</si>
  <si>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</si>
  <si>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</si>
  <si>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</si>
  <si>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</si>
  <si>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</si>
  <si>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</si>
  <si>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</si>
  <si>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</si>
  <si>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</si>
  <si>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</si>
  <si>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</si>
  <si>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</si>
  <si>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</si>
  <si>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</si>
  <si>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</si>
  <si>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</si>
  <si>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</si>
  <si>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</si>
  <si>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</si>
  <si>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</si>
  <si>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</si>
  <si>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</si>
  <si>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</si>
  <si>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</si>
  <si>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</si>
  <si>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</si>
  <si>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</si>
  <si>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</si>
  <si>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</si>
  <si>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</si>
  <si>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</si>
  <si>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</si>
  <si>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</si>
  <si>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</si>
  <si>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</si>
  <si>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</si>
  <si>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</si>
  <si>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</si>
  <si>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</si>
  <si>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</si>
  <si>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</si>
  <si>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</si>
  <si>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</si>
  <si>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</si>
  <si>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</si>
  <si>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</si>
  <si>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</si>
  <si>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</si>
  <si>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</si>
  <si>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</si>
  <si>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</si>
  <si>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</si>
  <si>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</si>
  <si>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</si>
  <si>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</si>
  <si>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</si>
  <si>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</si>
  <si>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</si>
  <si>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</si>
  <si>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</si>
  <si>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</si>
  <si>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</si>
  <si>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</si>
  <si>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</si>
  <si>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</si>
  <si>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</si>
  <si>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</si>
  <si>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</si>
  <si>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</si>
  <si>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</si>
  <si>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</si>
  <si>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</si>
  <si>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</si>
  <si>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</si>
  <si>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</si>
  <si>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</si>
  <si>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</si>
  <si>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</si>
  <si>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</si>
  <si>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</si>
  <si>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</si>
  <si>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</si>
  <si>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</si>
  <si>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</si>
  <si>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</si>
  <si>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</si>
  <si>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</si>
  <si>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</si>
  <si>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</si>
  <si>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</si>
  <si>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</si>
  <si>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</si>
  <si>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</si>
  <si>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</si>
  <si>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</si>
  <si>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</si>
  <si>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</si>
  <si>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</si>
  <si>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</si>
  <si>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</si>
  <si>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</si>
  <si>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</si>
  <si>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</si>
  <si>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</si>
  <si>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</si>
  <si>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</si>
  <si>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</si>
  <si>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</si>
  <si>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</si>
  <si>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</si>
  <si>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</si>
  <si>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</si>
  <si>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</si>
  <si>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</si>
  <si>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</si>
  <si>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</si>
  <si>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</si>
  <si>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</si>
  <si>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</si>
  <si>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</si>
  <si>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</si>
  <si>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</si>
  <si>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</si>
  <si>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</si>
  <si>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</si>
  <si>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</si>
  <si>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</si>
  <si>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</si>
  <si>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</si>
  <si>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</si>
  <si>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</si>
  <si>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</si>
  <si>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</si>
  <si>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</si>
  <si>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</si>
  <si>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</si>
  <si>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</si>
  <si>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</si>
  <si>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</si>
  <si>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</si>
  <si>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</si>
  <si>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</si>
  <si>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</si>
  <si>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</si>
  <si>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</si>
  <si>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</si>
  <si>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</si>
  <si>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</si>
  <si>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</si>
  <si>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</si>
  <si>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</si>
  <si>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</si>
  <si>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</si>
  <si>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</si>
  <si>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</si>
  <si>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</si>
  <si>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</si>
  <si>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</si>
  <si>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</si>
  <si>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</si>
  <si>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</si>
  <si>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</si>
  <si>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</si>
  <si>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</si>
  <si>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</si>
  <si>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</si>
  <si>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</si>
  <si>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</si>
  <si>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</si>
  <si>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</si>
  <si>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</si>
  <si>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</si>
  <si>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</si>
  <si>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</si>
  <si>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</si>
  <si>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</si>
  <si>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</si>
  <si>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</si>
  <si>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</si>
  <si>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</si>
  <si>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</si>
  <si>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</si>
  <si>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</si>
  <si>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</si>
  <si>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</si>
  <si>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</si>
  <si>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</si>
  <si>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</si>
  <si>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</si>
  <si>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</si>
  <si>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</si>
  <si>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</si>
  <si>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</si>
  <si>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</si>
  <si>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</si>
  <si>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</si>
  <si>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</si>
  <si>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</si>
  <si>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</si>
  <si>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</si>
  <si>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</si>
  <si>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</si>
  <si>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</si>
  <si>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</si>
  <si>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</si>
  <si>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</si>
  <si>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</si>
  <si>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</si>
  <si>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</si>
  <si>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</si>
  <si>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</si>
  <si>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</si>
  <si>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</si>
  <si>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</si>
  <si>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</si>
  <si>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</si>
  <si>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</si>
  <si>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</si>
  <si>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</si>
  <si>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</si>
  <si>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</si>
  <si>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</si>
  <si>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</si>
  <si>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</si>
  <si>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</si>
  <si>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</si>
  <si>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</si>
  <si>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</si>
  <si>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</si>
  <si>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</si>
  <si>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</si>
  <si>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</si>
  <si>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</si>
  <si>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</si>
  <si>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</si>
  <si>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</si>
  <si>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</si>
  <si>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</si>
  <si>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</si>
  <si>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</si>
  <si>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</si>
  <si>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</si>
  <si>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</si>
  <si>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</si>
  <si>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</si>
  <si>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</si>
  <si>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</si>
  <si>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</si>
  <si>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</si>
  <si>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</si>
  <si>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</si>
  <si>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</si>
  <si>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</si>
  <si>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</si>
  <si>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</si>
  <si>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</si>
  <si>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</si>
  <si>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</si>
  <si>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</si>
  <si>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</si>
  <si>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</si>
  <si>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</si>
  <si>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</si>
  <si>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</si>
  <si>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</si>
  <si>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</si>
  <si>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</si>
  <si>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</si>
  <si>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</si>
  <si>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</si>
  <si>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</si>
  <si>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</si>
  <si>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</si>
  <si>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</si>
  <si>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</si>
  <si>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</si>
  <si>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</si>
  <si>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</si>
  <si>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</si>
  <si>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</si>
  <si>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</si>
  <si>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</si>
  <si>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</si>
  <si>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</si>
  <si>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</si>
  <si>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</si>
  <si>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</si>
  <si>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</si>
  <si>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</si>
  <si>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</si>
  <si>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</si>
  <si>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</si>
  <si>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</si>
  <si>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</si>
  <si>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</si>
  <si>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</si>
  <si>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</si>
  <si>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</si>
  <si>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</si>
  <si>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</si>
  <si>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</si>
  <si>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</si>
  <si>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</si>
  <si>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</si>
  <si>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</si>
  <si>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</si>
  <si>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</si>
  <si>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</si>
  <si>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</si>
  <si>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</si>
  <si>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</si>
  <si>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</si>
  <si>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</si>
  <si>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</si>
  <si>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</si>
  <si>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</si>
  <si>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</si>
  <si>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</si>
  <si>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</si>
  <si>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</si>
  <si>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</si>
  <si>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</si>
  <si>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</si>
  <si>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</si>
  <si>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</si>
  <si>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</si>
  <si>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</si>
  <si>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</si>
  <si>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</si>
  <si>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</si>
  <si>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</si>
  <si>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</si>
  <si>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</si>
  <si>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</si>
  <si>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</si>
  <si>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</si>
  <si>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</si>
  <si>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</si>
  <si>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</si>
  <si>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</si>
  <si>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</si>
  <si>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</si>
  <si>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</si>
  <si>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</si>
  <si>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</si>
  <si>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</si>
  <si>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</si>
  <si>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</si>
  <si>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</si>
  <si>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</si>
  <si>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</si>
  <si>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</si>
  <si>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</si>
  <si>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</si>
  <si>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</si>
  <si>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</si>
  <si>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</si>
  <si>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</si>
  <si>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</si>
  <si>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</si>
  <si>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</si>
  <si>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</si>
  <si>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</si>
  <si>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</si>
  <si>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</si>
  <si>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</si>
  <si>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</si>
  <si>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</si>
  <si>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</si>
  <si>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</si>
  <si>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</si>
  <si>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</si>
  <si>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</si>
  <si>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</si>
  <si>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</si>
  <si>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</si>
  <si>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</si>
  <si>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</si>
  <si>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</si>
  <si>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</si>
  <si>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</si>
  <si>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</si>
  <si>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</si>
  <si>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</si>
  <si>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</si>
  <si>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</si>
  <si>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</si>
  <si>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</si>
  <si>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</si>
  <si>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</si>
  <si>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</si>
  <si>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</si>
  <si>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</si>
  <si>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</si>
  <si>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</si>
  <si>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</si>
  <si>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</si>
  <si>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</si>
  <si>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</si>
  <si>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</si>
  <si>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</si>
  <si>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</si>
  <si>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</si>
  <si>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</si>
  <si>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</si>
  <si>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</si>
  <si>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</si>
  <si>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</si>
  <si>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</si>
  <si>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</si>
  <si>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</si>
  <si>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</si>
  <si>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</si>
  <si>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</si>
  <si>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</si>
  <si>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</si>
  <si>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</si>
  <si>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</si>
  <si>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</si>
  <si>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</si>
  <si>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</si>
  <si>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</si>
  <si>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</si>
  <si>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</si>
  <si>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</si>
  <si>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</si>
  <si>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</si>
  <si>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</si>
  <si>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</si>
  <si>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</si>
  <si>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</si>
  <si>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</si>
  <si>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</si>
  <si>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</si>
  <si>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</si>
  <si>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</si>
  <si>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</si>
  <si>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</si>
  <si>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</si>
  <si>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</si>
  <si>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</si>
  <si>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</si>
  <si>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</si>
  <si>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</si>
  <si>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</si>
  <si>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</si>
  <si>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</si>
  <si>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</si>
  <si>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</si>
  <si>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</si>
  <si>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</si>
  <si>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</si>
  <si>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</si>
  <si>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</si>
  <si>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</si>
  <si>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</si>
  <si>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</si>
  <si>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</si>
  <si>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</si>
  <si>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</si>
  <si>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</si>
  <si>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</si>
  <si>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</si>
  <si>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</si>
  <si>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</si>
  <si>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</si>
  <si>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</si>
  <si>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</si>
  <si>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</si>
  <si>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</si>
  <si>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</si>
  <si>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</si>
  <si>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</si>
  <si>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</si>
  <si>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</si>
  <si>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</si>
  <si>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</si>
  <si>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</si>
  <si>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</si>
  <si>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</si>
  <si>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</si>
  <si>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</si>
  <si>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</si>
  <si>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</si>
  <si>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</si>
  <si>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</si>
  <si>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</si>
  <si>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</si>
  <si>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</si>
  <si>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</si>
  <si>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</si>
  <si>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</si>
  <si>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</si>
  <si>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</si>
  <si>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</si>
  <si>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</si>
  <si>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</si>
  <si>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</si>
  <si>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</si>
  <si>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</si>
  <si>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</si>
  <si>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</si>
  <si>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</si>
  <si>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</si>
  <si>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</si>
  <si>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</si>
  <si>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</si>
  <si>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</si>
  <si>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</si>
  <si>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</si>
  <si>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</si>
  <si>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</si>
  <si>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</si>
  <si>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</si>
  <si>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</si>
  <si>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</si>
  <si>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</si>
  <si>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</si>
  <si>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</si>
  <si>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</si>
  <si>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</si>
  <si>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</si>
  <si>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</si>
  <si>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</si>
  <si>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</si>
  <si>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</si>
  <si>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</si>
  <si>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</si>
  <si>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</si>
  <si>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</si>
  <si>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</si>
  <si>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</si>
  <si>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</si>
  <si>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</si>
  <si>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</si>
  <si>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</si>
  <si>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</si>
  <si>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</si>
  <si>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</si>
  <si>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</si>
  <si>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</si>
  <si>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</si>
  <si>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</si>
  <si>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</si>
  <si>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</si>
  <si>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</si>
  <si>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</si>
  <si>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</si>
  <si>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</si>
  <si>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</si>
  <si>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</si>
  <si>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</si>
  <si>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</si>
  <si>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</si>
  <si>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</si>
  <si>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</si>
  <si>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</si>
  <si>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</si>
  <si>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</si>
  <si>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</si>
  <si>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</si>
  <si>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</si>
  <si>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</si>
  <si>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</si>
  <si>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</si>
  <si>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</si>
  <si>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</si>
  <si>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</si>
  <si>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</si>
  <si>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</si>
  <si>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</si>
  <si>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</si>
  <si>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</si>
  <si>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</si>
  <si>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</si>
  <si>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</si>
  <si>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</si>
  <si>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</si>
  <si>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</si>
  <si>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</si>
  <si>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</si>
  <si>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</si>
  <si>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</si>
  <si>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</si>
  <si>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</si>
  <si>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</si>
  <si>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</si>
  <si>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</si>
  <si>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</si>
  <si>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</si>
  <si>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</si>
  <si>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</si>
  <si>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</si>
  <si>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</si>
  <si>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</si>
  <si>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</si>
  <si>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</si>
  <si>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</si>
  <si>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</si>
  <si>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</si>
  <si>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</si>
  <si>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</si>
  <si>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</si>
  <si>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</si>
  <si>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</si>
  <si>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</si>
  <si>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</si>
  <si>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</si>
  <si>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</si>
  <si>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</si>
  <si>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</si>
  <si>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</si>
  <si>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</si>
  <si>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</si>
  <si>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</si>
  <si>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</si>
  <si>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</si>
  <si>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</si>
  <si>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</si>
  <si>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</si>
  <si>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</si>
  <si>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</si>
  <si>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</si>
  <si>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</si>
  <si>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</si>
  <si>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</si>
  <si>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</si>
  <si>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</si>
  <si>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</si>
  <si>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</si>
  <si>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</si>
  <si>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</si>
  <si>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</si>
  <si>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</si>
  <si>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</si>
  <si>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</si>
  <si>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</si>
  <si>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</si>
  <si>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</si>
  <si>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</si>
  <si>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</si>
  <si>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</si>
  <si>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</si>
  <si>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</si>
  <si>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</si>
  <si>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</si>
  <si>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</si>
  <si>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</si>
  <si>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</si>
  <si>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</si>
  <si>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</si>
  <si>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</si>
  <si>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</si>
  <si>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</si>
  <si>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</si>
  <si>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</si>
  <si>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</si>
  <si>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</si>
  <si>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</si>
  <si>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</si>
  <si>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</si>
  <si>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</si>
  <si>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</si>
  <si>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</si>
  <si>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</si>
  <si>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</si>
  <si>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</si>
  <si>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</si>
  <si>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</si>
  <si>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</si>
  <si>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</si>
  <si>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</si>
  <si>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</si>
  <si>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</si>
  <si>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</si>
  <si>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</si>
  <si>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</si>
  <si>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</si>
  <si>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</si>
  <si>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</si>
  <si>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</si>
  <si>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</si>
  <si>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</si>
  <si>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</si>
  <si>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</si>
  <si>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</si>
  <si>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</si>
  <si>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</si>
  <si>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</si>
  <si>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</si>
  <si>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</si>
  <si>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</si>
  <si>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</si>
  <si>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</si>
  <si>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</si>
  <si>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</si>
  <si>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</si>
  <si>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</si>
  <si>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</si>
  <si>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</si>
  <si>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</si>
  <si>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</si>
  <si>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</si>
  <si>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</si>
  <si>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</si>
  <si>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</si>
  <si>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</si>
  <si>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</si>
  <si>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</si>
  <si>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</si>
  <si>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</si>
  <si>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</si>
  <si>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</si>
  <si>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</si>
  <si>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</si>
  <si>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</si>
  <si>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</si>
  <si>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</si>
  <si>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</si>
  <si>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</si>
  <si>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</si>
  <si>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</si>
  <si>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</si>
  <si>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</si>
  <si>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</si>
  <si>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</si>
  <si>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</si>
  <si>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</si>
  <si>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</si>
  <si>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</si>
  <si>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</si>
  <si>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</si>
  <si>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</si>
  <si>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</si>
  <si>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</si>
  <si>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</si>
  <si>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</si>
  <si>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</si>
  <si>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</si>
  <si>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</si>
  <si>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</si>
  <si>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</si>
  <si>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</si>
  <si>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</si>
  <si>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</si>
  <si>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</si>
  <si>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</si>
  <si>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</si>
  <si>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</si>
  <si>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</si>
  <si>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</si>
  <si>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</si>
  <si>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</si>
  <si>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</si>
  <si>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</si>
  <si>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</si>
  <si>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</si>
  <si>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</si>
  <si>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</si>
  <si>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</si>
  <si>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</si>
  <si>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</si>
  <si>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</si>
  <si>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</si>
  <si>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</si>
  <si>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</si>
  <si>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</si>
  <si>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</si>
  <si>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</si>
  <si>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</si>
  <si>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</si>
  <si>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</si>
  <si>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</si>
  <si>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</si>
  <si>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</si>
  <si>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</si>
  <si>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</si>
  <si>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</si>
  <si>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</si>
  <si>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</si>
  <si>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</si>
  <si>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</si>
  <si>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</si>
  <si>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</si>
  <si>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</si>
  <si>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</si>
  <si>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</si>
  <si>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</si>
  <si>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</si>
  <si>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</si>
  <si>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</si>
  <si>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</si>
  <si>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</si>
  <si>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</si>
  <si>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</si>
  <si>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</si>
  <si>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</si>
  <si>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</si>
  <si>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</si>
  <si>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</si>
  <si>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</si>
  <si>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</si>
  <si>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</si>
  <si>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</si>
  <si>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</si>
  <si>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</si>
  <si>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</si>
  <si>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</si>
  <si>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</si>
  <si>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</si>
  <si>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</si>
  <si>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</si>
  <si>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</si>
  <si>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</si>
  <si>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</si>
  <si>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</si>
  <si>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</si>
  <si>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</si>
  <si>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</si>
  <si>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</si>
  <si>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</si>
  <si>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</si>
  <si>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</si>
  <si>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</si>
  <si>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</si>
  <si>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</si>
  <si>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</si>
  <si>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</si>
  <si>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</si>
  <si>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</si>
  <si>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</si>
  <si>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</si>
  <si>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</si>
  <si>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</si>
  <si>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</si>
  <si>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</si>
  <si>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</si>
  <si>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</si>
  <si>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</si>
  <si>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</si>
  <si>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</si>
  <si>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</si>
  <si>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</si>
  <si>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</si>
  <si>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</si>
  <si>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</si>
  <si>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</si>
  <si>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</si>
  <si>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</si>
  <si>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</si>
  <si>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</si>
  <si>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</si>
  <si>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</si>
  <si>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</si>
  <si>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</si>
  <si>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</si>
  <si>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</si>
  <si>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</si>
  <si>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</si>
  <si>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</si>
  <si>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</si>
  <si>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</si>
  <si>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</si>
  <si>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</si>
  <si>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</si>
  <si>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</si>
  <si>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</si>
  <si>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</si>
  <si>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</si>
  <si>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</si>
  <si>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</si>
  <si>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</si>
  <si>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</si>
  <si>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</si>
  <si>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</si>
  <si>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</si>
  <si>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</si>
  <si>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</si>
  <si>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</si>
  <si>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</si>
  <si>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</si>
  <si>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</si>
  <si>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</si>
  <si>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</si>
  <si>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</si>
  <si>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</si>
  <si>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</si>
  <si>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</si>
  <si>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</si>
  <si>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</si>
  <si>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</si>
  <si>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</si>
  <si>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</si>
  <si>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</si>
  <si>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</si>
  <si>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</si>
  <si>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</si>
  <si>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</si>
  <si>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</si>
  <si>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</si>
  <si>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</si>
  <si>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</si>
  <si>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</si>
  <si>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</si>
  <si>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</si>
  <si>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</si>
  <si>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</si>
  <si>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</si>
  <si>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</si>
  <si>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</si>
  <si>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</si>
  <si>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</si>
  <si>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</si>
  <si>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</si>
  <si>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</si>
  <si>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</si>
  <si>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</si>
  <si>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</si>
  <si>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</si>
  <si>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</si>
  <si>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</si>
  <si>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</si>
  <si>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</si>
  <si>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</si>
  <si>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</si>
  <si>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</si>
  <si>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</si>
  <si>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</si>
  <si>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</si>
  <si>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</si>
  <si>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</si>
  <si>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</si>
  <si>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</si>
  <si>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</si>
  <si>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</si>
  <si>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</si>
  <si>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</si>
  <si>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</si>
  <si>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</si>
  <si>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</si>
  <si>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</si>
  <si>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</si>
  <si>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</si>
  <si>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</si>
  <si>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</si>
  <si>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</si>
  <si>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</si>
  <si>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</si>
  <si>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</si>
  <si>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</si>
  <si>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</si>
  <si>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</si>
  <si>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</si>
  <si>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</si>
  <si>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</si>
  <si>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</si>
  <si>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</si>
  <si>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</si>
  <si>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</si>
  <si>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</si>
  <si>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</si>
  <si>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</si>
  <si>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</si>
  <si>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</si>
  <si>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</si>
  <si>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</si>
  <si>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</si>
  <si>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</si>
  <si>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</si>
  <si>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</si>
  <si>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</si>
  <si>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</si>
  <si>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</si>
  <si>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</si>
  <si>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</si>
  <si>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</si>
  <si>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</si>
  <si>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</si>
  <si>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</si>
  <si>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</si>
  <si>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</si>
  <si>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</si>
  <si>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</si>
  <si>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</si>
  <si>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</si>
  <si>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</si>
  <si>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</si>
  <si>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</si>
  <si>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</si>
  <si>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</si>
  <si>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</si>
  <si>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</si>
  <si>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</si>
  <si>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</si>
  <si>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</si>
  <si>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</si>
  <si>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</si>
  <si>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</si>
  <si>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</si>
  <si>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</si>
  <si>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</si>
  <si>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</si>
  <si>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</si>
  <si>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</si>
  <si>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</si>
  <si>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</si>
  <si>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</si>
  <si>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</si>
  <si>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</si>
  <si>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</si>
  <si>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</si>
  <si>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</si>
  <si>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</si>
  <si>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</si>
  <si>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</si>
  <si>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</si>
  <si>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</si>
  <si>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</si>
  <si>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</si>
  <si>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</si>
  <si>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</si>
  <si>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</si>
  <si>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</si>
  <si>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</si>
  <si>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</si>
  <si>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</si>
  <si>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</si>
  <si>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</si>
  <si>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</si>
  <si>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</si>
  <si>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</si>
  <si>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</si>
  <si>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</si>
  <si>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</si>
  <si>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</si>
  <si>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</si>
  <si>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</si>
  <si>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</si>
  <si>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</si>
  <si>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</si>
  <si>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</si>
  <si>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</si>
  <si>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</si>
  <si>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</si>
  <si>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</si>
  <si>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</si>
  <si>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</si>
  <si>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</si>
  <si>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</si>
  <si>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</si>
  <si>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</si>
  <si>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</si>
  <si>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</si>
  <si>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</si>
  <si>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</si>
  <si>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</si>
  <si>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</si>
  <si>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</si>
  <si>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</si>
  <si>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</si>
  <si>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</si>
  <si>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</si>
  <si>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</si>
  <si>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</si>
  <si>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</si>
  <si>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</si>
  <si>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</si>
  <si>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</si>
  <si>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</si>
  <si>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</si>
  <si>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</si>
  <si>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</si>
  <si>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</si>
  <si>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</si>
  <si>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</si>
  <si>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</si>
  <si>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</si>
  <si>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</si>
  <si>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</si>
  <si>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</si>
  <si>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</si>
  <si>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</si>
  <si>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</si>
  <si>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</si>
  <si>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</si>
  <si>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</si>
  <si>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</si>
  <si>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</si>
  <si>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</si>
  <si>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</si>
  <si>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</si>
  <si>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</si>
  <si>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</si>
  <si>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</si>
  <si>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</si>
  <si>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</si>
  <si>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</si>
  <si>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</si>
  <si>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</si>
  <si>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</si>
  <si>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</si>
  <si>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</si>
  <si>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</si>
  <si>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</si>
  <si>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</si>
  <si>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</si>
  <si>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</si>
  <si>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</si>
  <si>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</si>
  <si>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</si>
  <si>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</si>
  <si>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</si>
  <si>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</si>
  <si>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</si>
  <si>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</si>
  <si>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</si>
  <si>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</si>
  <si>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</si>
  <si>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</si>
  <si>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</si>
  <si>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</si>
  <si>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</si>
  <si>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</si>
  <si>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</si>
  <si>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</si>
  <si>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</si>
  <si>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</si>
  <si>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</si>
  <si>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</si>
  <si>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</si>
  <si>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</si>
  <si>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</si>
  <si>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</si>
  <si>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</si>
  <si>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</si>
  <si>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</si>
  <si>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</si>
  <si>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</si>
  <si>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</si>
  <si>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</si>
  <si>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</si>
  <si>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</si>
  <si>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</si>
  <si>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</si>
  <si>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</si>
  <si>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</si>
  <si>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</si>
  <si>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</si>
  <si>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</si>
  <si>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</si>
  <si>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</si>
  <si>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</si>
  <si>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</si>
  <si>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</si>
  <si>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</si>
  <si>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</si>
  <si>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</si>
  <si>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</si>
  <si>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</si>
  <si>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</si>
  <si>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</si>
  <si>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</si>
  <si>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</si>
  <si>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</si>
  <si>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</si>
  <si>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</si>
  <si>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</si>
  <si>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</si>
  <si>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</si>
  <si>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</si>
  <si>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</si>
  <si>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</si>
  <si>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</si>
  <si>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</si>
  <si>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</si>
  <si>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</si>
  <si>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</si>
  <si>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</si>
  <si>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</si>
  <si>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</si>
  <si>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</si>
  <si>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</si>
  <si>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</si>
  <si>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</si>
  <si>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</si>
  <si>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</si>
  <si>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</si>
  <si>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</si>
  <si>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</si>
  <si>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</si>
  <si>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</si>
  <si>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</si>
  <si>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</si>
  <si>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</si>
  <si>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</si>
  <si>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</si>
  <si>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</si>
  <si>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</si>
  <si>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</si>
  <si>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</si>
  <si>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</si>
  <si>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</si>
  <si>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</si>
  <si>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</si>
  <si>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</si>
  <si>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</si>
  <si>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</si>
  <si>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</si>
  <si>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</si>
  <si>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</si>
  <si>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</si>
  <si>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</si>
  <si>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</si>
  <si>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</si>
  <si>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</si>
  <si>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</si>
  <si>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</si>
  <si>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</si>
  <si>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</si>
  <si>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</si>
  <si>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</si>
  <si>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</si>
  <si>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</si>
  <si>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</si>
  <si>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</si>
  <si>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</si>
  <si>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</si>
  <si>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</si>
  <si>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</si>
  <si>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</si>
  <si>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</si>
  <si>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</si>
  <si>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</si>
  <si>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</si>
  <si>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</si>
  <si>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</si>
  <si>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</si>
  <si>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</si>
  <si>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</si>
  <si>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</si>
  <si>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</si>
  <si>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</si>
  <si>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</si>
  <si>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</si>
  <si>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</si>
  <si>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</si>
  <si>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</si>
  <si>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</si>
  <si>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</si>
  <si>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</si>
  <si>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</si>
  <si>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</si>
  <si>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</si>
  <si>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</si>
  <si>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</si>
  <si>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</si>
  <si>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</si>
  <si>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</si>
  <si>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</si>
  <si>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</si>
  <si>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</si>
  <si>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</si>
  <si>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</si>
  <si>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</si>
  <si>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</si>
  <si>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</si>
  <si>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</si>
  <si>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</si>
  <si>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</si>
  <si>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</si>
  <si>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</si>
  <si>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</si>
  <si>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</si>
  <si>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</si>
  <si>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</si>
  <si>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</si>
  <si>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</si>
  <si>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</si>
  <si>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</si>
  <si>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</si>
  <si>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</si>
  <si>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</si>
  <si>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</si>
  <si>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</si>
  <si>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</si>
  <si>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</si>
  <si>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</si>
  <si>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</si>
  <si>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</si>
  <si>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</si>
  <si>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</si>
  <si>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</si>
  <si>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</si>
  <si>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</si>
  <si>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</si>
  <si>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</si>
  <si>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</si>
  <si>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</si>
  <si>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</si>
  <si>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</si>
  <si>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</si>
  <si>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</si>
  <si>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</si>
  <si>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</si>
  <si>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</si>
  <si>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</si>
  <si>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</si>
  <si>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</si>
  <si>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</si>
  <si>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</si>
  <si>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</si>
  <si>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</si>
  <si>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</si>
  <si>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</si>
  <si>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</si>
  <si>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</si>
  <si>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</si>
  <si>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</si>
  <si>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</si>
  <si>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</si>
  <si>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</si>
  <si>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</si>
  <si>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</si>
  <si>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</si>
  <si>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</si>
  <si>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</si>
  <si>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</si>
  <si>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</si>
  <si>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</si>
  <si>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</si>
  <si>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</si>
  <si>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</si>
  <si>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</si>
  <si>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</si>
  <si>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</si>
  <si>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</si>
  <si>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</si>
  <si>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</si>
  <si>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</si>
  <si>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</si>
  <si>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</si>
  <si>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</si>
  <si>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</si>
  <si>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</si>
  <si>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</si>
  <si>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</si>
  <si>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</si>
  <si>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</si>
  <si>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</si>
  <si>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</si>
  <si>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</si>
  <si>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</si>
  <si>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</si>
  <si>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</si>
  <si>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</si>
  <si>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</si>
  <si>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</si>
  <si>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</si>
  <si>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</si>
  <si>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</si>
  <si>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</si>
  <si>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</si>
  <si>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</si>
  <si>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</si>
  <si>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</si>
  <si>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</si>
  <si>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</si>
  <si>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</si>
  <si>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</si>
  <si>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</si>
  <si>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</si>
  <si>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</si>
  <si>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</si>
  <si>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</si>
  <si>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</si>
  <si>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</si>
  <si>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</si>
  <si>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</si>
  <si>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</si>
  <si>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</si>
  <si>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</si>
  <si>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</si>
  <si>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</si>
  <si>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</si>
  <si>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</si>
  <si>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</si>
  <si>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</si>
  <si>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</si>
  <si>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</si>
  <si>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</si>
  <si>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</si>
  <si>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</si>
  <si>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</si>
  <si>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</si>
  <si>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</si>
  <si>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</si>
  <si>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</si>
  <si>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</si>
  <si>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</si>
  <si>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</si>
  <si>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</si>
  <si>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</si>
  <si>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</si>
  <si>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</si>
  <si>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</si>
  <si>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</si>
  <si>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</si>
  <si>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</si>
  <si>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</si>
  <si>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</si>
  <si>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</si>
  <si>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</si>
  <si>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</si>
  <si>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</si>
  <si>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</si>
  <si>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</si>
  <si>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</si>
  <si>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</si>
  <si>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</si>
  <si>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</si>
  <si>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</si>
  <si>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</si>
  <si>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</si>
  <si>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</si>
  <si>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</si>
  <si>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</si>
  <si>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</si>
  <si>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</si>
  <si>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</si>
  <si>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</si>
  <si>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</si>
  <si>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</si>
  <si>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</si>
  <si>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</si>
  <si>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</si>
  <si>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</si>
  <si>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</si>
  <si>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</si>
  <si>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</si>
  <si>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</si>
  <si>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</si>
  <si>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</si>
  <si>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</si>
  <si>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</si>
  <si>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</si>
  <si>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</si>
  <si>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</si>
  <si>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</si>
  <si>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</si>
  <si>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</si>
  <si>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</si>
  <si>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</si>
  <si>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</si>
  <si>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</si>
  <si>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</si>
  <si>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</si>
  <si>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</si>
  <si>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</si>
  <si>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</si>
  <si>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</si>
  <si>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</si>
  <si>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</si>
  <si>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</si>
  <si>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</si>
  <si>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</si>
  <si>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</si>
  <si>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</si>
  <si>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</si>
  <si>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</si>
  <si>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</si>
  <si>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</si>
  <si>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</si>
  <si>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</si>
  <si>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</si>
  <si>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</si>
  <si>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</si>
  <si>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</si>
  <si>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</si>
  <si>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</si>
  <si>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</si>
  <si>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</si>
  <si>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</si>
  <si>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</si>
  <si>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</si>
  <si>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</si>
  <si>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</si>
  <si>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</si>
  <si>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</si>
  <si>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</si>
  <si>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</si>
  <si>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</si>
  <si>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</si>
  <si>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</si>
  <si>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</si>
  <si>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</si>
  <si>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</si>
  <si>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</si>
  <si>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</si>
  <si>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</si>
  <si>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</si>
  <si>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</si>
  <si>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</si>
  <si>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</si>
  <si>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</si>
  <si>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</si>
  <si>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</si>
  <si>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</si>
  <si>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</si>
  <si>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</si>
  <si>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</si>
  <si>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</si>
  <si>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</si>
  <si>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</si>
  <si>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</si>
  <si>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</si>
  <si>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</si>
  <si>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</si>
  <si>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</si>
  <si>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</si>
  <si>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</si>
  <si>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</si>
  <si>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</si>
  <si>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</si>
  <si>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</si>
  <si>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</si>
  <si>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</si>
  <si>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</si>
  <si>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</si>
  <si>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</si>
  <si>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</si>
  <si>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</si>
  <si>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</si>
  <si>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</si>
  <si>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</si>
  <si>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</si>
  <si>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</si>
  <si>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</si>
  <si>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</si>
  <si>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</si>
  <si>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</si>
  <si>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</si>
  <si>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</si>
  <si>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</si>
  <si>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</si>
  <si>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</si>
  <si>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</si>
  <si>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</si>
  <si>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</si>
  <si>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</si>
  <si>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</si>
  <si>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</si>
  <si>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</si>
  <si>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</si>
  <si>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</si>
  <si>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</si>
  <si>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</si>
  <si>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</si>
  <si>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</si>
  <si>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</si>
  <si>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</si>
  <si>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</si>
  <si>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</si>
  <si>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</si>
  <si>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</si>
  <si>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</si>
  <si>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</si>
  <si>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</si>
  <si>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</si>
  <si>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</si>
  <si>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</si>
  <si>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</si>
  <si>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</si>
  <si>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</si>
  <si>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</si>
  <si>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</si>
  <si>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</si>
  <si>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</si>
  <si>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</si>
  <si>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</si>
  <si>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</si>
  <si>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</si>
  <si>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</si>
  <si>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</si>
  <si>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</si>
  <si>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</si>
  <si>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</si>
  <si>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</si>
  <si>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</si>
  <si>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</si>
  <si>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</si>
  <si>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</si>
  <si>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</si>
  <si>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</si>
  <si>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</si>
  <si>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</si>
  <si>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</si>
  <si>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</si>
  <si>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</si>
  <si>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</si>
  <si>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</si>
  <si>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</si>
  <si>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</si>
  <si>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</si>
  <si>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</si>
  <si>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</si>
  <si>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</si>
  <si>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</si>
  <si>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</si>
  <si>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</si>
  <si>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</si>
  <si>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</si>
  <si>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</si>
  <si>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</si>
  <si>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</si>
  <si>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</si>
  <si>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</si>
  <si>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</si>
  <si>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</si>
  <si>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</si>
  <si>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</si>
  <si>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</si>
  <si>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</si>
  <si>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</si>
  <si>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</si>
  <si>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</si>
  <si>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</si>
  <si>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</si>
  <si>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</si>
  <si>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</si>
  <si>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</si>
  <si>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</si>
  <si>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</si>
  <si>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</si>
  <si>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</si>
  <si>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</si>
  <si>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</si>
  <si>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</si>
  <si>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</si>
  <si>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</si>
  <si>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</si>
  <si>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</si>
  <si>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</si>
  <si>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</si>
  <si>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</si>
  <si>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</si>
  <si>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</si>
  <si>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</si>
  <si>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</si>
  <si>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</si>
  <si>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</si>
  <si>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</si>
  <si>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</si>
  <si>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</si>
  <si>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</si>
  <si>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</si>
  <si>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</si>
  <si>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</si>
  <si>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</si>
  <si>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</si>
  <si>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</si>
  <si>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</si>
  <si>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</si>
  <si>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</si>
  <si>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</si>
  <si>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</si>
  <si>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</si>
  <si>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</si>
  <si>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</si>
  <si>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</si>
  <si>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</si>
  <si>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</si>
  <si>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</si>
  <si>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</si>
  <si>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</si>
  <si>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</si>
  <si>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</si>
  <si>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</si>
  <si>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</si>
  <si>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</si>
  <si>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</si>
  <si>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</si>
  <si>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</si>
  <si>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</si>
  <si>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</si>
  <si>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</si>
  <si>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</si>
  <si>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</si>
  <si>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</si>
  <si>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</si>
  <si>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</si>
  <si>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</si>
  <si>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</si>
  <si>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</si>
  <si>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</si>
  <si>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</si>
  <si>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</si>
  <si>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</si>
  <si>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</si>
  <si>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</si>
  <si>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</si>
  <si>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</si>
  <si>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</si>
  <si>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</si>
  <si>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</si>
  <si>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</si>
  <si>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</si>
  <si>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</si>
  <si>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</si>
  <si>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</si>
  <si>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</si>
  <si>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</si>
  <si>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</si>
  <si>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</si>
  <si>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</si>
  <si>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</si>
  <si>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</si>
  <si>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</si>
  <si>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</si>
  <si>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</si>
  <si>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</si>
  <si>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</si>
  <si>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</si>
  <si>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</si>
  <si>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</si>
  <si>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</si>
  <si>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</si>
  <si>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</si>
  <si>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</si>
  <si>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</si>
  <si>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</si>
  <si>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</si>
  <si>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</si>
  <si>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</si>
  <si>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</si>
  <si>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</si>
  <si>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</si>
  <si>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</si>
  <si>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</si>
  <si>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</si>
  <si>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</si>
  <si>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</si>
  <si>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</si>
  <si>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</si>
  <si>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</si>
  <si>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</si>
  <si>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</si>
  <si>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</si>
  <si>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</si>
  <si>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</si>
  <si>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</si>
  <si>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</si>
  <si>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</si>
  <si>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</si>
  <si>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</si>
  <si>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</si>
  <si>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</si>
  <si>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</si>
  <si>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</si>
  <si>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</si>
  <si>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</si>
  <si>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</si>
  <si>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</si>
  <si>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</si>
  <si>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</si>
  <si>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</si>
  <si>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</si>
  <si>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</si>
  <si>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</si>
  <si>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</si>
  <si>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</si>
  <si>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</si>
  <si>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</si>
  <si>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</si>
  <si>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</si>
  <si>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</si>
  <si>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</si>
  <si>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</si>
  <si>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</si>
  <si>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</si>
  <si>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</si>
  <si>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</si>
  <si>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</si>
  <si>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</si>
  <si>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</si>
  <si>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</si>
  <si>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</si>
  <si>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</si>
  <si>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</si>
  <si>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</si>
  <si>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</si>
  <si>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</si>
  <si>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</si>
  <si>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</si>
  <si>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</si>
  <si>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</si>
  <si>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</si>
  <si>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</si>
  <si>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</si>
  <si>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</si>
  <si>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</si>
  <si>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</si>
  <si>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</si>
  <si>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</si>
  <si>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</si>
  <si>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</si>
  <si>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</si>
  <si>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</si>
  <si>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</si>
  <si>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</si>
  <si>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</si>
  <si>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</si>
  <si>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</si>
  <si>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</si>
  <si>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</si>
  <si>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</si>
  <si>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</si>
  <si>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</si>
  <si>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</si>
  <si>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</si>
  <si>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</si>
  <si>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</si>
  <si>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</si>
  <si>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</si>
  <si>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</si>
  <si>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</si>
  <si>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</si>
  <si>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</si>
  <si>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</si>
  <si>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</si>
  <si>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</si>
  <si>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</si>
  <si>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</si>
  <si>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</si>
  <si>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</si>
  <si>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</si>
  <si>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</si>
  <si>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</si>
  <si>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</si>
  <si>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</si>
  <si>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</si>
  <si>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</si>
  <si>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</si>
  <si>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</si>
  <si>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</si>
  <si>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</si>
  <si>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</si>
  <si>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</si>
  <si>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</si>
  <si>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</si>
  <si>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</si>
  <si>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</si>
  <si>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</si>
  <si>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</si>
  <si>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</si>
  <si>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</si>
  <si>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</si>
  <si>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</si>
  <si>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</si>
  <si>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</si>
  <si>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</si>
  <si>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</si>
  <si>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</si>
  <si>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</si>
  <si>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</si>
  <si>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</si>
  <si>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</si>
  <si>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</si>
  <si>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</si>
  <si>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</si>
  <si>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</si>
  <si>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</si>
  <si>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</si>
  <si>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</si>
  <si>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</si>
  <si>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</si>
  <si>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</si>
  <si>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</si>
  <si>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</si>
  <si>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</si>
  <si>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</si>
  <si>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</si>
  <si>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</si>
  <si>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</si>
  <si>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</si>
  <si>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</si>
  <si>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</si>
  <si>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</si>
  <si>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</si>
  <si>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</si>
  <si>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</si>
  <si>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</si>
  <si>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</si>
  <si>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</si>
  <si>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</si>
  <si>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</si>
  <si>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</si>
  <si>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</si>
  <si>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</si>
  <si>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</si>
  <si>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</si>
  <si>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</si>
  <si>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</si>
  <si>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</si>
  <si>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</si>
  <si>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</si>
  <si>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</si>
  <si>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</si>
  <si>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</si>
  <si>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</si>
  <si>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</si>
  <si>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</si>
  <si>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</si>
  <si>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</si>
  <si>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</si>
  <si>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</si>
  <si>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</si>
  <si>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</si>
  <si>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</si>
  <si>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</si>
  <si>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</si>
  <si>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</si>
  <si>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</si>
  <si>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</si>
  <si>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</si>
  <si>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</si>
  <si>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</si>
  <si>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</si>
  <si>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</si>
  <si>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</si>
  <si>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</si>
  <si>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</si>
  <si>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</si>
  <si>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</si>
  <si>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</si>
  <si>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</si>
  <si>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</si>
  <si>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</si>
  <si>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</si>
  <si>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</si>
  <si>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</si>
  <si>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</si>
  <si>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</si>
  <si>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</si>
  <si>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</si>
  <si>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</si>
  <si>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</si>
  <si>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</si>
  <si>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</si>
  <si>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</si>
  <si>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</si>
  <si>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</si>
  <si>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</si>
  <si>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</si>
  <si>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</si>
  <si>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</si>
  <si>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</si>
  <si>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</si>
  <si>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</si>
  <si>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</si>
  <si>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</si>
  <si>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</si>
  <si>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</si>
  <si>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</si>
  <si>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</si>
  <si>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</si>
  <si>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</si>
  <si>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</si>
  <si>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</si>
  <si>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</si>
  <si>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</si>
  <si>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</si>
  <si>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</si>
  <si>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</si>
  <si>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</si>
  <si>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</si>
  <si>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</si>
  <si>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</si>
  <si>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</si>
  <si>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</si>
  <si>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</si>
  <si>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</si>
  <si>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</si>
  <si>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</si>
  <si>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</si>
  <si>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</si>
  <si>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</si>
  <si>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</si>
  <si>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</si>
  <si>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</si>
  <si>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</si>
  <si>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</si>
  <si>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</si>
  <si>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</si>
  <si>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</si>
  <si>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</si>
  <si>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</si>
  <si>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</si>
  <si>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</si>
  <si>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</si>
  <si>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</si>
  <si>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</si>
  <si>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</si>
  <si>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</si>
  <si>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</si>
  <si>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</si>
  <si>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</si>
  <si>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</si>
  <si>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</si>
  <si>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</si>
  <si>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</si>
  <si>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</si>
  <si>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</si>
  <si>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</si>
  <si>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</si>
  <si>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</si>
  <si>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</si>
  <si>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</si>
  <si>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</si>
  <si>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</si>
  <si>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</si>
  <si>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</si>
  <si>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</si>
  <si>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</si>
  <si>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</si>
  <si>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</si>
  <si>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</si>
  <si>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</si>
  <si>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</si>
  <si>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</si>
  <si>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</si>
  <si>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</si>
  <si>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</si>
  <si>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</si>
  <si>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</si>
  <si>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</si>
  <si>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</si>
  <si>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</si>
  <si>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</si>
  <si>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</si>
  <si>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</si>
  <si>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</si>
  <si>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</si>
  <si>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</si>
  <si>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</si>
  <si>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</si>
  <si>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</si>
  <si>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</si>
  <si>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</si>
  <si>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</si>
  <si>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</si>
  <si>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</si>
  <si>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</si>
  <si>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</si>
  <si>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</si>
  <si>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</si>
  <si>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</si>
  <si>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</si>
  <si>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</si>
  <si>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</si>
  <si>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</si>
  <si>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</si>
  <si>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</si>
  <si>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</si>
  <si>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</si>
  <si>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</si>
  <si>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</si>
  <si>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</si>
  <si>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</si>
  <si>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</si>
  <si>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</si>
  <si>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</si>
  <si>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</si>
  <si>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</si>
  <si>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</si>
  <si>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</si>
  <si>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</si>
  <si>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</si>
  <si>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</si>
  <si>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</si>
  <si>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</si>
  <si>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</si>
  <si>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</si>
  <si>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</si>
  <si>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</si>
  <si>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</si>
  <si>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</si>
  <si>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</si>
  <si>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</si>
  <si>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</si>
  <si>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</si>
  <si>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</si>
  <si>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</si>
  <si>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</si>
  <si>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</si>
  <si>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</si>
  <si>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</si>
  <si>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</si>
  <si>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</si>
  <si>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</si>
  <si>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</si>
  <si>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</si>
  <si>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</si>
  <si>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</si>
  <si>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</si>
  <si>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</si>
  <si>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</si>
  <si>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</si>
  <si>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</si>
  <si>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</si>
  <si>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</si>
  <si>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</si>
  <si>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</si>
  <si>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</si>
  <si>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</si>
  <si>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</si>
  <si>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</si>
  <si>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</si>
  <si>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</si>
  <si>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</si>
  <si>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</si>
  <si>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</si>
  <si>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</si>
  <si>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</si>
  <si>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</si>
  <si>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</si>
  <si>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</si>
  <si>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</si>
  <si>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</si>
  <si>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</si>
  <si>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</si>
  <si>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</si>
  <si>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</si>
  <si>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</si>
  <si>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</si>
  <si>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</si>
  <si>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</si>
  <si>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</si>
  <si>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</si>
  <si>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</si>
  <si>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</si>
  <si>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</si>
  <si>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</si>
  <si>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</si>
  <si>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</si>
  <si>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</si>
  <si>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</si>
  <si>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</si>
  <si>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</si>
  <si>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</si>
  <si>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</si>
  <si>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</si>
  <si>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</si>
  <si>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</si>
  <si>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</si>
  <si>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</si>
  <si>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</si>
  <si>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</si>
  <si>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</si>
  <si>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</si>
  <si>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</si>
  <si>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</si>
  <si>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</si>
  <si>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</si>
  <si>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</si>
  <si>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</si>
  <si>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</si>
  <si>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</si>
  <si>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</si>
  <si>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</si>
  <si>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</si>
  <si>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</si>
  <si>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</si>
  <si>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</si>
  <si>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</si>
  <si>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</si>
  <si>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</si>
  <si>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</si>
  <si>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</si>
  <si>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</si>
  <si>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</si>
  <si>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</si>
  <si>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</si>
  <si>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</si>
  <si>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</si>
  <si>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</si>
  <si>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</si>
  <si>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</si>
  <si>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</si>
  <si>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</si>
  <si>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</si>
  <si>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</si>
  <si>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</si>
  <si>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</si>
  <si>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</si>
  <si>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</si>
  <si>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</si>
  <si>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</si>
  <si>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</si>
  <si>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</si>
  <si>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</si>
  <si>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</si>
  <si>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</si>
  <si>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</si>
  <si>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</si>
  <si>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</si>
  <si>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</si>
  <si>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</si>
  <si>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</si>
  <si>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</si>
  <si>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</si>
  <si>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</si>
  <si>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</si>
  <si>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</si>
  <si>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</si>
  <si>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</si>
  <si>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</si>
  <si>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</si>
  <si>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</si>
  <si>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</si>
  <si>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</si>
  <si>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</si>
  <si>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</si>
  <si>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</si>
  <si>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</si>
  <si>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</si>
  <si>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</si>
  <si>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</si>
  <si>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</si>
  <si>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</si>
  <si>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</si>
  <si>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</si>
  <si>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</si>
  <si>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</si>
  <si>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</si>
  <si>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</si>
  <si>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</si>
  <si>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</si>
  <si>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</si>
  <si>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</si>
  <si>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</si>
  <si>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</si>
  <si>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</si>
  <si>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</si>
  <si>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</si>
  <si>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</si>
  <si>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</si>
  <si>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</si>
  <si>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</si>
  <si>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</si>
  <si>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</si>
  <si>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</si>
  <si>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</si>
  <si>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</si>
  <si>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</si>
  <si>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</si>
  <si>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</si>
  <si>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</si>
  <si>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</si>
  <si>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</si>
  <si>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</si>
  <si>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</si>
  <si>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</si>
  <si>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</si>
  <si>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</si>
  <si>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</si>
  <si>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</si>
  <si>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</si>
  <si>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</si>
  <si>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</si>
  <si>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</si>
  <si>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</si>
  <si>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</si>
  <si>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</si>
  <si>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</si>
  <si>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</si>
  <si>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</si>
  <si>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</si>
  <si>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</si>
  <si>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</si>
  <si>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</si>
  <si>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</si>
  <si>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</si>
  <si>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</si>
  <si>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</si>
  <si>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</si>
  <si>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</si>
  <si>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</si>
  <si>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</si>
  <si>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</si>
  <si>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</si>
  <si>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</si>
  <si>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</si>
  <si>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</si>
  <si>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</si>
  <si>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</si>
  <si>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</si>
  <si>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</si>
  <si>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</si>
  <si>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</si>
  <si>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</si>
  <si>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</si>
  <si>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</si>
  <si>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</si>
  <si>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</si>
  <si>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</si>
  <si>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</si>
  <si>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</si>
  <si>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</si>
  <si>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</si>
  <si>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</si>
  <si>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</si>
  <si>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</si>
  <si>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</si>
  <si>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</si>
  <si>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</si>
  <si>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</si>
  <si>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</si>
  <si>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</si>
  <si>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</si>
  <si>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</si>
  <si>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</si>
  <si>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</si>
  <si>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</si>
  <si>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</si>
  <si>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</si>
  <si>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</si>
  <si>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</si>
  <si>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</si>
  <si>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</si>
  <si>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</si>
  <si>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</si>
  <si>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</si>
  <si>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</si>
  <si>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</si>
  <si>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</si>
  <si>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</si>
  <si>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</si>
  <si>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</si>
  <si>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</si>
  <si>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</si>
  <si>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</si>
  <si>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</si>
  <si>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</si>
  <si>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</si>
  <si>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</si>
  <si>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</si>
  <si>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</si>
  <si>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</si>
  <si>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</si>
  <si>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</si>
  <si>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</si>
  <si>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</si>
  <si>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</si>
  <si>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</si>
  <si>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</si>
  <si>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</si>
  <si>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</si>
  <si>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</si>
  <si>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</si>
  <si>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</si>
  <si>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</si>
  <si>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</si>
  <si>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</si>
  <si>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</si>
  <si>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</si>
  <si>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</si>
  <si>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</si>
  <si>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</si>
  <si>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</si>
  <si>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</si>
  <si>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</si>
  <si>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</si>
  <si>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</si>
  <si>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</si>
  <si>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</si>
  <si>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</si>
  <si>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</si>
  <si>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</si>
  <si>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</si>
  <si>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</si>
  <si>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</si>
  <si>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</si>
  <si>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</si>
  <si>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</si>
  <si>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</si>
  <si>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</si>
  <si>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</si>
  <si>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</si>
  <si>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</si>
  <si>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</si>
  <si>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</si>
  <si>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</si>
  <si>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</si>
  <si>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</si>
  <si>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</si>
  <si>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</si>
  <si>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</si>
  <si>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</si>
  <si>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</si>
  <si>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</si>
  <si>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</si>
  <si>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</si>
  <si>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</si>
  <si>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</si>
  <si>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</si>
  <si>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</si>
  <si>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</si>
  <si>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</si>
  <si>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</si>
  <si>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</si>
  <si>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</si>
  <si>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</si>
  <si>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</si>
  <si>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</si>
  <si>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</si>
  <si>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</si>
  <si>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</si>
  <si>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</si>
  <si>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</si>
  <si>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</si>
  <si>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</si>
  <si>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</si>
  <si>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</si>
  <si>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</si>
  <si>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</si>
  <si>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</si>
  <si>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</si>
  <si>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</si>
  <si>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</si>
  <si>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</si>
  <si>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</si>
  <si>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</si>
  <si>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</si>
  <si>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</si>
  <si>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</si>
  <si>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</si>
  <si>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</si>
  <si>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</si>
  <si>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</si>
  <si>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</si>
  <si>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</si>
  <si>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</si>
  <si>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</si>
  <si>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</si>
  <si>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</si>
  <si>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</si>
  <si>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</si>
  <si>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</si>
  <si>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</si>
  <si>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</si>
  <si>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</si>
  <si>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</si>
  <si>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</si>
  <si>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</si>
  <si>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</si>
  <si>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</si>
  <si>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</si>
  <si>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</si>
  <si>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</si>
  <si>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</si>
  <si>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</si>
  <si>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</si>
  <si>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</si>
  <si>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</si>
  <si>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</si>
  <si>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</si>
  <si>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</si>
  <si>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</si>
  <si>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</si>
  <si>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</si>
  <si>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</si>
  <si>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</si>
  <si>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</si>
  <si>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</si>
  <si>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</si>
  <si>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</si>
  <si>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</si>
  <si>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</si>
  <si>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</si>
  <si>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</si>
  <si>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</si>
  <si>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</si>
  <si>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</si>
  <si>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</si>
  <si>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</si>
  <si>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</si>
  <si>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</si>
  <si>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</si>
  <si>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</si>
  <si>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</si>
  <si>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</si>
  <si>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</si>
  <si>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</si>
  <si>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</si>
  <si>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</si>
  <si>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</si>
  <si>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</si>
  <si>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</si>
  <si>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</si>
  <si>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</si>
  <si>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</si>
  <si>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</si>
  <si>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</si>
  <si>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</si>
  <si>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</si>
  <si>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</si>
  <si>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</si>
  <si>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</si>
  <si>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</si>
  <si>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</si>
  <si>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</si>
  <si>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</si>
  <si>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</si>
  <si>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</si>
  <si>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</si>
  <si>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</si>
  <si>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</si>
  <si>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</si>
  <si>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</si>
  <si>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</si>
  <si>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</si>
  <si>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</si>
  <si>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</si>
  <si>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</si>
  <si>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</si>
  <si>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</si>
  <si>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</si>
  <si>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</si>
  <si>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</si>
  <si>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</si>
  <si>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</si>
  <si>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</si>
  <si>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</si>
  <si>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</si>
  <si>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</si>
  <si>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</si>
  <si>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</si>
  <si>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</si>
  <si>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</si>
  <si>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</si>
  <si>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</si>
  <si>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</si>
  <si>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</si>
  <si>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</si>
  <si>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</si>
  <si>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</si>
  <si>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</si>
  <si>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</si>
  <si>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</si>
  <si>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</si>
  <si>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</si>
  <si>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</si>
  <si>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</si>
  <si>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</si>
  <si>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</si>
  <si>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</si>
  <si>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</si>
  <si>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</si>
  <si>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</si>
  <si>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</si>
  <si>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</si>
  <si>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</si>
  <si>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</si>
  <si>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</si>
  <si>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</si>
  <si>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</si>
  <si>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</si>
  <si>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</si>
  <si>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</si>
  <si>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</si>
  <si>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</si>
  <si>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</si>
  <si>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</si>
  <si>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</si>
  <si>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</si>
  <si>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</si>
  <si>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</si>
  <si>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</si>
  <si>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</si>
  <si>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</si>
  <si>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</si>
  <si>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</si>
  <si>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</si>
  <si>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</si>
  <si>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</si>
  <si>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</si>
  <si>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</si>
  <si>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</si>
  <si>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</si>
  <si>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</si>
  <si>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</si>
  <si>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</si>
  <si>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</si>
  <si>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</si>
  <si>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</si>
  <si>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</si>
  <si>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</si>
  <si>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</si>
  <si>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</si>
  <si>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</si>
  <si>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</si>
  <si>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</si>
  <si>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</si>
  <si>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</si>
  <si>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</si>
  <si>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</si>
  <si>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</si>
  <si>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</si>
  <si>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</si>
  <si>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</si>
  <si>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</si>
  <si>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</si>
  <si>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</si>
  <si>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</si>
  <si>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</si>
  <si>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</si>
  <si>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</si>
  <si>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</si>
  <si>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</si>
  <si>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</si>
  <si>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</si>
  <si>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</si>
  <si>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</si>
  <si>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</si>
  <si>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</si>
  <si>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</si>
  <si>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</si>
  <si>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</si>
  <si>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</si>
  <si>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</si>
  <si>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</si>
  <si>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</si>
  <si>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</si>
  <si>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</si>
  <si>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</si>
  <si>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</si>
  <si>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</si>
  <si>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</si>
  <si>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</si>
  <si>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</si>
  <si>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</si>
  <si>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</si>
  <si>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</si>
  <si>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</si>
  <si>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</si>
  <si>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</si>
  <si>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</si>
  <si>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</si>
  <si>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</si>
  <si>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</si>
  <si>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</si>
  <si>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</si>
  <si>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</si>
  <si>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</si>
  <si>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</si>
  <si>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</si>
  <si>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</si>
  <si>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</si>
  <si>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</si>
  <si>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</si>
  <si>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</si>
  <si>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</si>
  <si>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</si>
  <si>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</si>
  <si>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</si>
  <si>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</si>
  <si>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</si>
  <si>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</si>
  <si>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</si>
  <si>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</si>
  <si>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</si>
  <si>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</si>
  <si>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</si>
  <si>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</si>
  <si>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</si>
  <si>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</si>
  <si>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</si>
  <si>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</si>
  <si>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</si>
  <si>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</si>
  <si>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</si>
  <si>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</si>
  <si>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</si>
  <si>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</si>
  <si>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</si>
  <si>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</si>
  <si>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</si>
  <si>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</si>
  <si>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</si>
  <si>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</si>
  <si>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</si>
  <si>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</si>
  <si>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</si>
  <si>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</si>
  <si>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</si>
  <si>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</si>
  <si>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</si>
  <si>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</si>
  <si>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</si>
  <si>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</si>
  <si>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</si>
  <si>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</si>
  <si>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</si>
  <si>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</si>
  <si>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</si>
  <si>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</si>
  <si>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</si>
  <si>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</si>
  <si>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</si>
  <si>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</si>
  <si>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</si>
  <si>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</si>
  <si>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</si>
  <si>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</si>
  <si>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</si>
  <si>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</si>
  <si>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</si>
  <si>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</si>
  <si>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</si>
  <si>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</si>
  <si>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</si>
  <si>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</si>
  <si>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</si>
  <si>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</si>
  <si>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</si>
  <si>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</si>
  <si>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</si>
  <si>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</si>
  <si>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</si>
  <si>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</si>
  <si>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</si>
  <si>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</si>
  <si>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</si>
  <si>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</si>
  <si>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</si>
  <si>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</si>
  <si>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</si>
  <si>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</si>
  <si>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</si>
  <si>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</si>
  <si>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</si>
  <si>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</si>
  <si>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</si>
  <si>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</si>
  <si>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</si>
  <si>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</si>
  <si>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</si>
  <si>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</si>
  <si>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</si>
  <si>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</si>
  <si>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</si>
  <si>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</si>
  <si>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</si>
  <si>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</si>
  <si>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</si>
  <si>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</si>
  <si>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</si>
  <si>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</si>
  <si>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</si>
  <si>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</si>
  <si>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</si>
  <si>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</si>
  <si>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</si>
  <si>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</si>
  <si>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</si>
  <si>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</si>
  <si>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</si>
  <si>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</si>
  <si>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</si>
  <si>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</si>
  <si>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</si>
  <si>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</si>
  <si>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</si>
  <si>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</si>
  <si>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</si>
  <si>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</si>
  <si>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</si>
  <si>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</si>
  <si>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</si>
  <si>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</si>
  <si>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</si>
  <si>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</si>
  <si>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</si>
  <si>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</si>
  <si>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</si>
  <si>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</si>
  <si>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</si>
  <si>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</si>
  <si>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</si>
  <si>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</si>
  <si>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</si>
  <si>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</si>
  <si>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</si>
  <si>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</si>
  <si>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</si>
  <si>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</si>
  <si>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</si>
  <si>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</si>
  <si>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</si>
  <si>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</si>
  <si>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</si>
  <si>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</si>
  <si>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</si>
  <si>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</si>
  <si>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</si>
  <si>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</si>
  <si>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</si>
  <si>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</si>
  <si>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</si>
  <si>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</si>
  <si>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</si>
  <si>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</si>
  <si>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</si>
  <si>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</si>
  <si>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</si>
  <si>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</si>
  <si>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</si>
  <si>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</si>
  <si>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</si>
  <si>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</si>
  <si>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</si>
  <si>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</si>
  <si>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</si>
  <si>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</si>
  <si>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</si>
  <si>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</si>
  <si>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</si>
  <si>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</si>
  <si>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</si>
  <si>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</si>
  <si>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</si>
  <si>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</si>
  <si>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</si>
  <si>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</si>
  <si>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</si>
  <si>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</si>
  <si>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</si>
  <si>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</si>
  <si>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</si>
  <si>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</si>
  <si>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</si>
  <si>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</si>
  <si>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</si>
  <si>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</si>
  <si>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</si>
  <si>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</si>
  <si>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</si>
  <si>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</si>
  <si>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</si>
  <si>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</si>
  <si>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</si>
  <si>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</si>
  <si>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</si>
  <si>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</si>
  <si>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</si>
  <si>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</si>
  <si>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</si>
  <si>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</si>
  <si>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</si>
  <si>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</si>
  <si>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</si>
  <si>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</si>
  <si>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</si>
  <si>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</si>
  <si>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</si>
  <si>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</si>
  <si>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</si>
  <si>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</si>
  <si>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</si>
  <si>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</si>
  <si>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</si>
  <si>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</si>
  <si>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</si>
  <si>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</si>
  <si>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</si>
  <si>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</si>
  <si>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</si>
  <si>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</si>
  <si>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</si>
  <si>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</si>
  <si>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</si>
  <si>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</si>
  <si>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</si>
  <si>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</si>
  <si>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</si>
  <si>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</si>
  <si>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</si>
  <si>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</si>
  <si>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</si>
  <si>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</si>
  <si>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</si>
  <si>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</si>
  <si>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</si>
  <si>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</si>
  <si>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</si>
  <si>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</si>
  <si>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</si>
  <si>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</si>
  <si>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</si>
  <si>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</si>
  <si>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</si>
  <si>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</si>
  <si>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</si>
  <si>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</si>
  <si>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</si>
  <si>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</si>
  <si>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</si>
  <si>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</si>
  <si>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</si>
  <si>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</si>
  <si>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</si>
  <si>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</si>
  <si>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</si>
  <si>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</si>
  <si>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</si>
  <si>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</si>
  <si>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</si>
  <si>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</si>
  <si>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</si>
  <si>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</si>
  <si>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</si>
  <si>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</si>
  <si>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</si>
  <si>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</si>
  <si>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</si>
  <si>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</si>
  <si>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</si>
  <si>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</si>
  <si>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</si>
  <si>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</si>
  <si>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</si>
  <si>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</si>
  <si>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</si>
  <si>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</si>
  <si>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</si>
  <si>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</si>
  <si>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</si>
  <si>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</si>
  <si>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</si>
  <si>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</si>
  <si>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</si>
  <si>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</si>
  <si>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</si>
  <si>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</si>
  <si>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</si>
  <si>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</si>
  <si>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</si>
  <si>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</si>
  <si>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</si>
  <si>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</si>
  <si>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</si>
  <si>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</si>
  <si>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</si>
  <si>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</si>
  <si>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</si>
  <si>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</si>
  <si>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</si>
  <si>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</si>
  <si>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</si>
  <si>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</si>
  <si>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</si>
  <si>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</si>
  <si>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</si>
  <si>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</si>
  <si>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</si>
  <si>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</si>
  <si>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</si>
  <si>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</si>
  <si>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</si>
  <si>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</si>
  <si>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</si>
  <si>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</si>
  <si>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</si>
  <si>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</si>
  <si>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</si>
  <si>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</si>
  <si>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</si>
  <si>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</si>
  <si>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</si>
  <si>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</si>
  <si>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</si>
  <si>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</si>
  <si>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</si>
  <si>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</si>
  <si>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</si>
  <si>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</si>
  <si>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</si>
  <si>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</si>
  <si>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</si>
  <si>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</si>
  <si>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</si>
  <si>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</si>
  <si>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</si>
  <si>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</si>
  <si>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</si>
  <si>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</si>
  <si>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</si>
  <si>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</si>
  <si>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</si>
  <si>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</si>
  <si>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</si>
  <si>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</si>
  <si>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</si>
  <si>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</si>
  <si>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</si>
  <si>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</si>
  <si>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</si>
  <si>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</si>
  <si>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</si>
  <si>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</si>
  <si>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</si>
  <si>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</si>
  <si>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</si>
  <si>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</si>
  <si>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</si>
  <si>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</si>
  <si>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</si>
  <si>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</si>
  <si>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</si>
  <si>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</si>
  <si>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</si>
  <si>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</si>
  <si>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</si>
  <si>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</si>
  <si>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</si>
  <si>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</si>
  <si>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</si>
  <si>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</si>
  <si>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</si>
  <si>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</si>
  <si>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</si>
  <si>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</si>
  <si>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</si>
  <si>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</si>
  <si>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</si>
  <si>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</si>
  <si>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</si>
  <si>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</si>
  <si>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</si>
  <si>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</si>
  <si>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</si>
  <si>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</si>
  <si>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</si>
  <si>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</si>
  <si>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</si>
  <si>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</si>
  <si>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</si>
  <si>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</si>
  <si>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</si>
  <si>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</si>
  <si>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</si>
  <si>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</si>
  <si>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</si>
  <si>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</si>
  <si>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</si>
  <si>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</si>
  <si>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</si>
  <si>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</si>
  <si>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</si>
  <si>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</si>
  <si>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</si>
  <si>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</si>
  <si>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</si>
  <si>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</si>
  <si>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</si>
  <si>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</si>
  <si>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</si>
  <si>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</si>
  <si>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</si>
  <si>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</si>
  <si>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</si>
  <si>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</si>
  <si>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</si>
  <si>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</si>
  <si>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</si>
  <si>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</si>
  <si>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</si>
  <si>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</si>
  <si>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</si>
  <si>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</si>
  <si>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</si>
  <si>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</si>
  <si>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</si>
  <si>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</si>
  <si>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</si>
  <si>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</si>
  <si>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</si>
  <si>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</si>
  <si>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</si>
  <si>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</si>
  <si>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</si>
  <si>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</si>
  <si>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</si>
  <si>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</si>
  <si>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</si>
  <si>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</si>
  <si>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</si>
  <si>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</si>
  <si>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</si>
  <si>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</si>
  <si>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</si>
  <si>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</si>
  <si>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</si>
  <si>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</si>
  <si>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</si>
  <si>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</si>
  <si>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</si>
  <si>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</si>
  <si>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</si>
  <si>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</si>
  <si>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</si>
  <si>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</si>
  <si>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</si>
  <si>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</si>
  <si>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</si>
  <si>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</si>
  <si>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</si>
  <si>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</si>
  <si>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</si>
  <si>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</si>
  <si>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</si>
  <si>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</si>
  <si>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</si>
  <si>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</si>
  <si>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</si>
  <si>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</si>
  <si>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</si>
  <si>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</si>
  <si>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</si>
  <si>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</si>
  <si>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</si>
  <si>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</si>
  <si>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</si>
  <si>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</si>
  <si>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</si>
  <si>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</si>
  <si>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</si>
  <si>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</si>
  <si>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</si>
  <si>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</si>
  <si>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</si>
  <si>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</si>
  <si>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</si>
  <si>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</si>
  <si>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</si>
  <si>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</si>
  <si>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</si>
  <si>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</si>
  <si>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</si>
  <si>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</si>
  <si>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</si>
  <si>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</si>
  <si>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</si>
  <si>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</si>
  <si>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</si>
  <si>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</si>
  <si>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</si>
  <si>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</si>
  <si>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</si>
  <si>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</si>
  <si>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</si>
  <si>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</si>
  <si>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</si>
  <si>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</si>
  <si>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</si>
  <si>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</si>
  <si>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</si>
  <si>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</si>
  <si>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</si>
  <si>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</si>
  <si>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</si>
  <si>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</si>
  <si>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</si>
  <si>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</si>
  <si>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</si>
  <si>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</si>
  <si>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</si>
  <si>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</si>
  <si>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</si>
  <si>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</si>
  <si>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</si>
  <si>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</si>
  <si>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</si>
  <si>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</si>
  <si>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</si>
  <si>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</si>
  <si>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</si>
  <si>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</si>
  <si>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</si>
  <si>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</si>
  <si>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</si>
  <si>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</si>
  <si>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</si>
  <si>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</si>
  <si>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</si>
  <si>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</si>
  <si>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</si>
  <si>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</si>
  <si>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</si>
  <si>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</si>
  <si>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</si>
  <si>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</si>
  <si>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</si>
  <si>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</si>
  <si>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</si>
  <si>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</si>
  <si>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</si>
  <si>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</si>
  <si>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</si>
  <si>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</si>
  <si>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</si>
  <si>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</si>
  <si>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</si>
  <si>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</si>
  <si>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</si>
  <si>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</si>
  <si>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</si>
  <si>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</si>
  <si>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</si>
  <si>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</si>
  <si>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</si>
  <si>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</si>
  <si>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</si>
  <si>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</si>
  <si>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</si>
  <si>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</si>
  <si>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</si>
  <si>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</si>
  <si>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</si>
  <si>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</si>
  <si>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</si>
  <si>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</si>
  <si>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</si>
  <si>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</si>
  <si>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</si>
  <si>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</si>
  <si>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</si>
  <si>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</si>
  <si>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</si>
  <si>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</si>
  <si>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</si>
  <si>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</si>
  <si>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</si>
  <si>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</si>
  <si>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</si>
  <si>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</si>
  <si>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</si>
  <si>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</si>
  <si>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</si>
  <si>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</si>
  <si>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</si>
  <si>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</si>
  <si>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</si>
  <si>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</si>
  <si>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</si>
  <si>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</si>
  <si>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</si>
  <si>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</si>
  <si>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</si>
  <si>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</si>
  <si>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</si>
  <si>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</si>
  <si>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</si>
  <si>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</si>
  <si>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</si>
  <si>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</si>
  <si>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</si>
  <si>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</si>
  <si>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</si>
  <si>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</si>
  <si>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</si>
  <si>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</si>
  <si>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</si>
  <si>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</si>
  <si>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</si>
  <si>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</si>
  <si>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</si>
  <si>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</si>
  <si>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</si>
  <si>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</si>
  <si>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</si>
  <si>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</si>
  <si>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</si>
  <si>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</si>
  <si>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</si>
  <si>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</si>
  <si>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</si>
  <si>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</si>
  <si>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</si>
  <si>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</si>
  <si>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</si>
  <si>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</si>
  <si>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</si>
  <si>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</si>
  <si>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</si>
  <si>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</si>
  <si>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</si>
  <si>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</si>
  <si>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</si>
  <si>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</si>
  <si>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</si>
  <si>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</si>
  <si>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</si>
  <si>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</si>
  <si>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</si>
  <si>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</si>
  <si>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</si>
  <si>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</si>
  <si>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</si>
  <si>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</si>
  <si>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</si>
  <si>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</si>
  <si>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</si>
  <si>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</si>
  <si>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</si>
  <si>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</si>
  <si>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</si>
  <si>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</si>
  <si>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</si>
  <si>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</si>
  <si>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</si>
  <si>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</si>
  <si>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</si>
  <si>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</si>
  <si>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</si>
  <si>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</si>
  <si>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</si>
  <si>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</si>
  <si>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</si>
  <si>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</si>
  <si>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</si>
  <si>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</si>
  <si>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</si>
  <si>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</si>
  <si>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</si>
  <si>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</si>
  <si>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</si>
  <si>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</si>
  <si>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</si>
  <si>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</si>
  <si>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</si>
  <si>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</si>
  <si>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</si>
  <si>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</si>
  <si>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</si>
  <si>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</si>
  <si>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</si>
  <si>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</si>
  <si>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</si>
  <si>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</si>
  <si>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</si>
  <si>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</si>
  <si>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</si>
  <si>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</si>
  <si>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</si>
  <si>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</si>
  <si>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</si>
  <si>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</si>
  <si>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</si>
  <si>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</si>
  <si>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</si>
  <si>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</si>
  <si>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</si>
  <si>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</si>
  <si>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</si>
  <si>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</si>
  <si>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</si>
  <si>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</si>
  <si>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</si>
  <si>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</si>
  <si>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</si>
  <si>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</si>
  <si>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</si>
  <si>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</si>
  <si>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</si>
  <si>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</si>
  <si>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</si>
  <si>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</si>
  <si>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</si>
  <si>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</si>
  <si>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</si>
  <si>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</si>
  <si>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</si>
  <si>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</si>
  <si>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</si>
  <si>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</si>
  <si>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</si>
  <si>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</si>
  <si>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</si>
  <si>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</si>
  <si>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</si>
  <si>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</si>
  <si>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</si>
  <si>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</si>
  <si>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</si>
  <si>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</si>
  <si>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</si>
  <si>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</si>
  <si>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</si>
  <si>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</si>
  <si>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</si>
  <si>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</si>
  <si>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</si>
  <si>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</si>
  <si>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</si>
  <si>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</si>
  <si>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</si>
  <si>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</si>
  <si>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</si>
  <si>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</si>
  <si>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</si>
  <si>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</si>
  <si>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</si>
  <si>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</si>
  <si>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</si>
  <si>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</si>
  <si>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</si>
  <si>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</si>
  <si>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</si>
  <si>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</si>
  <si>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</si>
  <si>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</si>
  <si>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</si>
  <si>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</si>
  <si>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</si>
  <si>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</si>
  <si>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</si>
  <si>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</si>
  <si>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</si>
  <si>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</si>
  <si>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</si>
  <si>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</si>
  <si>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</si>
  <si>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</si>
  <si>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</si>
  <si>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</si>
  <si>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</si>
  <si>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</si>
  <si>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</si>
  <si>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</si>
  <si>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</si>
  <si>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</si>
  <si>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</si>
  <si>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</si>
  <si>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</si>
  <si>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</si>
  <si>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</si>
  <si>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</si>
  <si>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</si>
  <si>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</si>
  <si>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</si>
  <si>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</si>
  <si>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</si>
  <si>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</si>
  <si>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</si>
  <si>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</si>
  <si>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</si>
  <si>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</si>
  <si>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</si>
  <si>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</si>
  <si>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</si>
  <si>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</si>
  <si>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</si>
  <si>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</si>
  <si>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</si>
  <si>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</si>
  <si>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</si>
  <si>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</si>
  <si>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</si>
  <si>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</si>
  <si>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</si>
  <si>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</si>
  <si>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</si>
  <si>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</si>
  <si>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</si>
  <si>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</si>
  <si>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</si>
  <si>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</si>
  <si>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</si>
  <si>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</si>
  <si>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</si>
  <si>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</si>
  <si>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</si>
  <si>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</si>
  <si>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</si>
  <si>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</si>
  <si>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</si>
  <si>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</si>
  <si>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</si>
  <si>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</si>
  <si>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</si>
  <si>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</si>
  <si>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</si>
  <si>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</si>
  <si>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</si>
  <si>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</si>
  <si>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</si>
  <si>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</si>
  <si>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</si>
  <si>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</si>
  <si>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</si>
  <si>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</si>
  <si>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</si>
  <si>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</si>
  <si>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</si>
  <si>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</si>
  <si>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</si>
  <si>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</si>
  <si>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</si>
  <si>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</si>
  <si>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</si>
  <si>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</si>
  <si>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</si>
  <si>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</si>
  <si>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</si>
  <si>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</si>
  <si>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</si>
  <si>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</si>
  <si>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</si>
  <si>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</si>
  <si>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</si>
  <si>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</si>
  <si>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</si>
  <si>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</si>
  <si>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</si>
  <si>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</si>
  <si>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</si>
  <si>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</si>
  <si>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</si>
  <si>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</si>
  <si>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</si>
  <si>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</si>
  <si>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</si>
  <si>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</si>
  <si>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</si>
  <si>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</si>
  <si>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</si>
  <si>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</si>
  <si>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</si>
  <si>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</si>
  <si>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</si>
  <si>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</si>
  <si>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</si>
  <si>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</si>
  <si>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</si>
  <si>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</si>
  <si>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</si>
  <si>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</si>
  <si>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</si>
  <si>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</si>
  <si>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</si>
  <si>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</si>
  <si>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</si>
  <si>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</si>
  <si>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</si>
  <si>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</si>
  <si>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</si>
  <si>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</si>
  <si>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</si>
  <si>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</si>
  <si>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</si>
  <si>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</si>
  <si>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</si>
  <si>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</si>
  <si>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</si>
  <si>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</si>
  <si>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</si>
  <si>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</si>
  <si>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</si>
  <si>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</si>
  <si>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</si>
  <si>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</si>
  <si>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</si>
  <si>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</si>
  <si>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</si>
  <si>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</si>
  <si>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</si>
  <si>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</si>
  <si>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</si>
  <si>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</si>
  <si>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</si>
  <si>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</si>
  <si>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</si>
  <si>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</si>
  <si>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</si>
  <si>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</si>
  <si>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</si>
  <si>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</si>
  <si>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</si>
  <si>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</si>
  <si>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</si>
  <si>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</si>
  <si>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</si>
  <si>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</si>
  <si>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</si>
  <si>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</si>
  <si>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</si>
  <si>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</si>
  <si>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</si>
  <si>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</si>
  <si>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</si>
  <si>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</si>
  <si>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</si>
  <si>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</si>
  <si>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</si>
  <si>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</si>
  <si>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</si>
  <si>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</si>
  <si>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</si>
  <si>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</si>
  <si>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</si>
  <si>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</si>
  <si>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</si>
  <si>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</si>
  <si>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</si>
  <si>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</si>
  <si>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</si>
  <si>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</si>
  <si>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</si>
  <si>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</si>
  <si>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</si>
  <si>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</si>
  <si>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</si>
  <si>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</si>
  <si>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</si>
  <si>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</si>
  <si>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</si>
  <si>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</si>
  <si>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</si>
  <si>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</si>
  <si>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</si>
  <si>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</si>
  <si>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</si>
  <si>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</si>
  <si>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</si>
  <si>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</si>
  <si>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</si>
  <si>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</si>
  <si>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</si>
  <si>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</si>
  <si>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</si>
  <si>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</si>
  <si>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</si>
  <si>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</si>
  <si>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</si>
  <si>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</si>
  <si>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</si>
  <si>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</si>
  <si>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</si>
  <si>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</si>
  <si>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</si>
  <si>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</si>
  <si>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</si>
  <si>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</si>
  <si>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</si>
  <si>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</si>
  <si>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</si>
  <si>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</si>
  <si>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</si>
  <si>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</si>
  <si>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</si>
  <si>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</si>
  <si>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</si>
  <si>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</si>
  <si>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</si>
  <si>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</si>
  <si>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</si>
  <si>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</si>
  <si>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</si>
  <si>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</si>
  <si>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</si>
  <si>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</si>
  <si>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</si>
  <si>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</si>
  <si>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</si>
  <si>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</si>
  <si>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</si>
  <si>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</si>
  <si>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</si>
  <si>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</si>
  <si>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</si>
  <si>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</si>
  <si>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</si>
  <si>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</si>
  <si>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</si>
  <si>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</si>
  <si>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</si>
  <si>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</si>
  <si>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</si>
  <si>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</si>
  <si>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</si>
  <si>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</si>
  <si>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</si>
  <si>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</si>
  <si>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</si>
  <si>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</si>
  <si>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</si>
  <si>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</si>
  <si>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</si>
  <si>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</si>
  <si>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</si>
  <si>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</si>
  <si>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</si>
  <si>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</si>
  <si>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</si>
  <si>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</si>
  <si>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</si>
  <si>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</si>
  <si>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</si>
  <si>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</si>
  <si>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</si>
  <si>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</si>
  <si>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</si>
  <si>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</si>
  <si>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</si>
  <si>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</si>
  <si>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</si>
  <si>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</si>
  <si>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</si>
  <si>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</si>
  <si>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</si>
  <si>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</si>
  <si>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</si>
  <si>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</si>
  <si>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</si>
  <si>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</si>
  <si>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</si>
  <si>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</si>
  <si>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</si>
  <si>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</si>
  <si>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</si>
  <si>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</si>
  <si>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</si>
  <si>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</si>
  <si>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</si>
  <si>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</si>
  <si>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</si>
  <si>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</si>
  <si>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</si>
  <si>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</si>
  <si>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</si>
  <si>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</si>
  <si>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</si>
  <si>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</si>
  <si>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</si>
  <si>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</si>
  <si>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</si>
  <si>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</si>
  <si>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</si>
  <si>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</si>
  <si>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</si>
  <si>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</si>
  <si>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</si>
  <si>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</si>
  <si>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</si>
  <si>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</si>
  <si>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</si>
  <si>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</si>
  <si>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</si>
  <si>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</si>
  <si>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</si>
  <si>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</si>
  <si>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</si>
  <si>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</si>
  <si>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</si>
  <si>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</si>
  <si>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</si>
  <si>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</si>
  <si>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</si>
  <si>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</si>
  <si>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</si>
  <si>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</si>
  <si>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</si>
  <si>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</si>
  <si>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</si>
  <si>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</si>
  <si>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</si>
  <si>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</si>
  <si>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</si>
  <si>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</si>
  <si>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</si>
  <si>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</si>
  <si>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</si>
  <si>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</si>
  <si>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</si>
  <si>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</si>
  <si>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</si>
  <si>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</si>
  <si>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</si>
  <si>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</si>
  <si>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</si>
  <si>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</si>
  <si>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</si>
  <si>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</si>
  <si>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</si>
  <si>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</si>
  <si>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</si>
  <si>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</si>
  <si>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</si>
  <si>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</si>
  <si>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</si>
  <si>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</si>
  <si>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</si>
  <si>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</si>
  <si>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</si>
  <si>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</si>
  <si>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</si>
  <si>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</si>
  <si>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</si>
  <si>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</si>
  <si>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</si>
  <si>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</si>
  <si>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</si>
  <si>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</si>
  <si>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</si>
  <si>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</si>
  <si>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</si>
  <si>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</si>
  <si>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</si>
  <si>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</si>
  <si>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</si>
  <si>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</si>
  <si>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</si>
  <si>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</si>
  <si>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</si>
  <si>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</si>
  <si>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</si>
  <si>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</si>
  <si>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</si>
  <si>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</si>
  <si>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</si>
  <si>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</si>
  <si>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</si>
  <si>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</si>
  <si>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</si>
  <si>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</si>
  <si>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</si>
  <si>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</si>
  <si>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</si>
  <si>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</si>
  <si>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</si>
  <si>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</si>
  <si>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</si>
  <si>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</si>
  <si>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</si>
  <si>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</si>
  <si>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</si>
  <si>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</si>
  <si>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</si>
  <si>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</si>
  <si>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</si>
  <si>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</si>
  <si>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</si>
  <si>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</si>
  <si>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</si>
  <si>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</si>
  <si>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</si>
  <si>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</si>
  <si>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</si>
  <si>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</si>
  <si>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</si>
  <si>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</si>
  <si>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</si>
  <si>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</si>
  <si>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</si>
  <si>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</si>
  <si>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</si>
  <si>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</si>
  <si>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</si>
  <si>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</si>
  <si>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</si>
  <si>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</si>
  <si>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</si>
  <si>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</si>
  <si>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</si>
  <si>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</si>
  <si>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</si>
  <si>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</si>
  <si>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</si>
  <si>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</si>
  <si>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</si>
  <si>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</si>
  <si>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</si>
  <si>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</si>
  <si>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</si>
  <si>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</si>
  <si>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</si>
  <si>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</si>
  <si>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</si>
  <si>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</si>
  <si>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</si>
  <si>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</si>
  <si>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</si>
  <si>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</si>
  <si>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</si>
  <si>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</si>
  <si>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</si>
  <si>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</si>
  <si>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</si>
  <si>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</si>
  <si>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</si>
  <si>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</si>
  <si>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</si>
  <si>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</si>
  <si>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</si>
  <si>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</si>
  <si>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</si>
  <si>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</si>
  <si>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</si>
  <si>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</si>
  <si>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</si>
  <si>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</si>
  <si>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</si>
  <si>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</si>
  <si>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</si>
  <si>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</si>
  <si>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</si>
  <si>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</si>
  <si>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</si>
  <si>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</si>
  <si>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</si>
  <si>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</si>
  <si>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</si>
  <si>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</si>
  <si>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</si>
  <si>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</si>
  <si>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</si>
  <si>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</si>
  <si>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</si>
  <si>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</si>
  <si>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</si>
  <si>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</si>
  <si>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</si>
  <si>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</si>
  <si>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</si>
  <si>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</si>
  <si>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</si>
  <si>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</si>
  <si>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</si>
  <si>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</si>
  <si>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</si>
  <si>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</si>
  <si>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</si>
  <si>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</si>
  <si>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</si>
  <si>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</si>
  <si>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</si>
  <si>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</si>
  <si>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</si>
  <si>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</si>
  <si>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</si>
  <si>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</si>
  <si>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</si>
  <si>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</si>
  <si>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</si>
  <si>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</si>
  <si>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</si>
  <si>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</si>
  <si>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</si>
  <si>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</si>
  <si>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</si>
  <si>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</si>
  <si>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</si>
  <si>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</si>
  <si>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</si>
  <si>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</si>
  <si>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</si>
  <si>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</si>
  <si>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</si>
  <si>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</si>
  <si>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</si>
  <si>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</si>
  <si>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</si>
  <si>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</si>
  <si>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</si>
  <si>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</si>
  <si>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</si>
  <si>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</si>
  <si>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</si>
  <si>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</si>
  <si>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</si>
  <si>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</si>
  <si>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</si>
  <si>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</si>
  <si>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</si>
  <si>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</si>
  <si>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</si>
  <si>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</si>
  <si>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</si>
  <si>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</si>
  <si>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</si>
  <si>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</si>
  <si>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</si>
  <si>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</si>
  <si>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</si>
  <si>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</si>
  <si>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</si>
  <si>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</si>
  <si>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</si>
  <si>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</si>
  <si>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</si>
  <si>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</si>
  <si>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</si>
  <si>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</si>
  <si>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</si>
  <si>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</si>
  <si>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</si>
  <si>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</si>
  <si>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</si>
  <si>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</si>
  <si>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</si>
  <si>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</si>
  <si>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</si>
  <si>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</si>
  <si>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</si>
  <si>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</si>
  <si>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</si>
  <si>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</si>
  <si>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</si>
  <si>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</si>
  <si>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</si>
  <si>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</si>
  <si>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</si>
  <si>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</si>
  <si>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</si>
  <si>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</si>
  <si>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</si>
  <si>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</si>
  <si>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</si>
  <si>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</si>
  <si>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</si>
  <si>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</si>
  <si>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</si>
  <si>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</si>
  <si>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</si>
  <si>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</si>
  <si>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</si>
  <si>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</si>
  <si>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</si>
  <si>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</si>
  <si>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</si>
  <si>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</si>
  <si>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</si>
  <si>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</si>
  <si>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</si>
  <si>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</si>
  <si>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</si>
  <si>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</si>
  <si>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</si>
  <si>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</si>
  <si>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</si>
  <si>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</si>
  <si>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</si>
  <si>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</si>
  <si>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</si>
  <si>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</si>
  <si>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</si>
  <si>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</si>
  <si>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</si>
  <si>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</si>
  <si>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</si>
  <si>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</si>
  <si>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</si>
  <si>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</si>
  <si>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</si>
  <si>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</si>
  <si>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</si>
  <si>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</si>
  <si>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</si>
  <si>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</si>
  <si>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</si>
  <si>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</si>
  <si>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</si>
  <si>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</si>
  <si>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</si>
  <si>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</si>
  <si>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</si>
  <si>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</si>
  <si>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</si>
  <si>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</si>
  <si>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</si>
  <si>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</si>
  <si>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</si>
  <si>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</si>
  <si>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</si>
  <si>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</si>
  <si>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</si>
  <si>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</si>
  <si>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</si>
  <si>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</si>
  <si>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</si>
  <si>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</si>
  <si>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</si>
  <si>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</si>
  <si>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</si>
  <si>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</si>
  <si>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</si>
  <si>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</si>
  <si>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</si>
  <si>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</si>
  <si>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</si>
  <si>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</si>
  <si>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</si>
  <si>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</si>
  <si>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</si>
  <si>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</si>
  <si>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</si>
  <si>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</si>
  <si>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</si>
  <si>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</si>
  <si>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</si>
  <si>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</si>
  <si>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</si>
  <si>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</si>
  <si>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</si>
  <si>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</si>
  <si>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</si>
  <si>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</si>
  <si>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</si>
  <si>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</si>
  <si>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</si>
  <si>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</si>
  <si>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</si>
  <si>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</si>
  <si>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</si>
  <si>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</si>
  <si>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</si>
  <si>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</si>
  <si>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</si>
  <si>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</si>
  <si>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</si>
  <si>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</si>
  <si>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</si>
  <si>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</si>
  <si>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</si>
  <si>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</si>
  <si>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</si>
  <si>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</si>
  <si>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</si>
  <si>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</si>
  <si>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</si>
  <si>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</si>
  <si>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</si>
  <si>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</si>
  <si>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</si>
  <si>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</si>
  <si>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</si>
  <si>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</si>
  <si>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</si>
  <si>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</si>
  <si>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</si>
  <si>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</si>
  <si>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</si>
  <si>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</si>
  <si>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</si>
  <si>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</si>
  <si>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</si>
  <si>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</si>
  <si>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</si>
  <si>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</si>
  <si>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</si>
  <si>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</si>
  <si>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</si>
  <si>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</si>
  <si>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</si>
  <si>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</si>
  <si>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</si>
  <si>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</si>
  <si>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</si>
  <si>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</si>
  <si>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</si>
  <si>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</si>
  <si>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</si>
  <si>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</si>
  <si>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</si>
  <si>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</si>
  <si>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</si>
  <si>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</si>
  <si>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</si>
  <si>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</si>
  <si>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</si>
  <si>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</si>
  <si>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</si>
  <si>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</si>
  <si>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</si>
  <si>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</si>
  <si>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</si>
  <si>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</si>
  <si>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</si>
  <si>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</si>
  <si>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</si>
  <si>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</si>
  <si>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</si>
  <si>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</si>
  <si>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</si>
  <si>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</si>
  <si>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</si>
  <si>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</si>
  <si>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</si>
  <si>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</si>
  <si>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</si>
  <si>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</si>
  <si>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</si>
  <si>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</si>
  <si>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</si>
  <si>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</si>
  <si>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</si>
  <si>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</si>
  <si>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</si>
  <si>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</si>
  <si>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</si>
  <si>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</si>
  <si>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</si>
  <si>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</si>
  <si>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</si>
  <si>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</si>
  <si>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</si>
  <si>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</si>
  <si>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</si>
  <si>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</si>
  <si>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</si>
  <si>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</si>
  <si>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</si>
  <si>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</si>
  <si>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</si>
  <si>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</si>
  <si>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</si>
  <si>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</si>
  <si>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</si>
  <si>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</si>
  <si>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</si>
  <si>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</si>
  <si>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</si>
  <si>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</si>
  <si>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</si>
  <si>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</si>
  <si>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</si>
  <si>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</si>
  <si>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</si>
  <si>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</si>
  <si>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</si>
  <si>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</si>
  <si>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</si>
  <si>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</si>
  <si>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</si>
  <si>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</si>
  <si>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</si>
  <si>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</si>
  <si>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</si>
  <si>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</si>
  <si>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</si>
  <si>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</si>
  <si>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</si>
  <si>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</si>
  <si>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</si>
  <si>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</si>
  <si>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</si>
  <si>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</si>
  <si>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</si>
  <si>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</si>
  <si>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</si>
  <si>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</si>
  <si>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</si>
  <si>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</si>
  <si>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</si>
  <si>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</si>
  <si>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</si>
  <si>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</si>
  <si>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</si>
  <si>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</si>
  <si>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</si>
  <si>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</si>
  <si>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</si>
  <si>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</si>
  <si>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</si>
  <si>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</si>
  <si>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</si>
  <si>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</si>
  <si>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</si>
  <si>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</si>
  <si>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</si>
  <si>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</si>
  <si>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</si>
  <si>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</si>
  <si>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</si>
  <si>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</si>
  <si>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</si>
  <si>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</si>
  <si>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</si>
  <si>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</si>
  <si>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</si>
  <si>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</si>
  <si>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</si>
  <si>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</si>
  <si>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</si>
  <si>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</si>
  <si>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</si>
  <si>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</si>
  <si>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</si>
  <si>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</si>
  <si>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</si>
  <si>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</si>
  <si>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</si>
  <si>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</si>
  <si>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</si>
  <si>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</si>
  <si>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</si>
  <si>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</si>
  <si>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</si>
  <si>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</si>
  <si>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</si>
  <si>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</si>
  <si>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</si>
  <si>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</si>
  <si>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</si>
  <si>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</si>
  <si>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</si>
  <si>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</si>
  <si>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</si>
  <si>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</si>
  <si>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</si>
  <si>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</si>
  <si>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</si>
  <si>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</si>
  <si>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</si>
  <si>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</si>
  <si>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</si>
  <si>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</si>
  <si>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</si>
  <si>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</si>
  <si>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</si>
  <si>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</si>
  <si>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</si>
  <si>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</si>
  <si>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</si>
  <si>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</si>
  <si>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</si>
  <si>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</si>
  <si>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</si>
  <si>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</si>
  <si>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</si>
  <si>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</si>
  <si>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</si>
  <si>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</si>
  <si>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</si>
  <si>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</si>
  <si>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</si>
  <si>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</si>
  <si>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</si>
  <si>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</si>
  <si>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</si>
  <si>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</si>
  <si>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</si>
  <si>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</si>
  <si>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</si>
  <si>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</si>
  <si>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</si>
  <si>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</si>
  <si>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</si>
  <si>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</si>
  <si>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</si>
  <si>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</si>
  <si>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</si>
  <si>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</si>
  <si>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</si>
  <si>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</si>
  <si>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</si>
  <si>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</si>
  <si>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</si>
  <si>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</si>
  <si>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</si>
  <si>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</si>
  <si>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</si>
  <si>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</si>
  <si>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</si>
  <si>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</si>
  <si>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</si>
  <si>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</si>
  <si>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</si>
  <si>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</si>
  <si>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</si>
  <si>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</si>
  <si>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</si>
  <si>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</si>
  <si>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</si>
  <si>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</si>
  <si>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</si>
  <si>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</si>
  <si>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</si>
  <si>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</si>
  <si>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</si>
  <si>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</si>
  <si>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</si>
  <si>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</si>
  <si>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</si>
  <si>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</si>
  <si>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</si>
  <si>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</si>
  <si>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</si>
  <si>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</si>
  <si>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</si>
  <si>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</si>
  <si>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</si>
  <si>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</si>
  <si>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</si>
  <si>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</si>
  <si>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</si>
  <si>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</si>
  <si>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</si>
  <si>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</si>
  <si>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</si>
  <si>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</si>
  <si>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</si>
  <si>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</si>
  <si>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</si>
  <si>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</si>
  <si>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</si>
  <si>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</si>
  <si>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</si>
  <si>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</si>
  <si>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</si>
  <si>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</si>
  <si>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</si>
  <si>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</si>
  <si>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</si>
  <si>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</si>
  <si>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</si>
  <si>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</si>
  <si>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</si>
  <si>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</si>
  <si>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</si>
  <si>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</si>
  <si>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</si>
  <si>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</si>
  <si>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</si>
  <si>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</si>
  <si>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</si>
  <si>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</si>
  <si>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</si>
  <si>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</si>
  <si>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</si>
  <si>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</si>
  <si>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</si>
  <si>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</si>
  <si>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</si>
  <si>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</si>
  <si>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</si>
  <si>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</si>
  <si>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</si>
  <si>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</si>
  <si>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</si>
  <si>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</si>
  <si>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</si>
  <si>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</si>
  <si>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</si>
  <si>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</si>
  <si>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</si>
  <si>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</si>
  <si>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</si>
  <si>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</si>
  <si>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</si>
  <si>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</si>
  <si>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</si>
  <si>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</si>
  <si>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</si>
  <si>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</si>
  <si>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</si>
  <si>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</si>
  <si>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</si>
  <si>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</si>
  <si>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</si>
  <si>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</si>
  <si>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</si>
  <si>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</si>
  <si>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</si>
  <si>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</si>
  <si>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</si>
  <si>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</si>
  <si>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</si>
  <si>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</si>
  <si>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</si>
  <si>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</si>
  <si>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</si>
  <si>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</si>
  <si>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</si>
  <si>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</si>
  <si>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</si>
  <si>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</si>
  <si>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</si>
  <si>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</si>
  <si>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</si>
  <si>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</si>
  <si>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</si>
  <si>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</si>
  <si>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</si>
  <si>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</si>
  <si>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</si>
  <si>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</si>
  <si>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</si>
  <si>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</si>
  <si>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</si>
  <si>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</si>
  <si>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</si>
  <si>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</si>
  <si>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</si>
  <si>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</si>
  <si>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</si>
  <si>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</si>
  <si>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</si>
  <si>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</si>
  <si>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</si>
  <si>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</si>
  <si>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</si>
  <si>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</si>
  <si>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</si>
  <si>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</si>
  <si>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</si>
  <si>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</si>
  <si>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</si>
  <si>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</si>
  <si>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</si>
  <si>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</si>
  <si>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</si>
  <si>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</si>
  <si>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</si>
  <si>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</si>
  <si>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</si>
  <si>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</si>
  <si>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</si>
  <si>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</si>
  <si>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</si>
  <si>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</si>
  <si>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</si>
  <si>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</si>
  <si>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</si>
  <si>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</si>
  <si>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</si>
  <si>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</si>
  <si>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</si>
  <si>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</si>
  <si>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</si>
  <si>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</si>
  <si>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</si>
  <si>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</si>
  <si>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</si>
  <si>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</si>
  <si>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</si>
  <si>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</si>
  <si>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</si>
  <si>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</si>
  <si>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</si>
  <si>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</si>
  <si>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</si>
  <si>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</si>
  <si>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</si>
  <si>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</si>
  <si>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</si>
  <si>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</si>
  <si>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</si>
  <si>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</si>
  <si>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</si>
  <si>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</si>
  <si>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</si>
  <si>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</si>
  <si>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</si>
  <si>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</si>
  <si>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</si>
  <si>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</si>
  <si>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</si>
  <si>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</si>
  <si>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</si>
  <si>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</si>
  <si>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</si>
  <si>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</si>
  <si>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</si>
  <si>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</si>
  <si>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</si>
  <si>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</si>
  <si>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</si>
  <si>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</si>
  <si>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</si>
  <si>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</si>
  <si>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</si>
  <si>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</si>
  <si>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</si>
  <si>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</si>
  <si>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</si>
  <si>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</si>
  <si>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</si>
  <si>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</si>
  <si>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</si>
  <si>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</si>
  <si>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</si>
  <si>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</si>
  <si>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</si>
  <si>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</si>
  <si>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</si>
  <si>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</si>
  <si>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</si>
  <si>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</si>
  <si>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</si>
  <si>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</si>
  <si>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</si>
  <si>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</si>
  <si>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</si>
  <si>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</si>
  <si>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</si>
  <si>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</si>
  <si>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</si>
  <si>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</si>
  <si>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</si>
  <si>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</si>
  <si>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</si>
  <si>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</si>
  <si>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</si>
  <si>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</si>
  <si>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</si>
  <si>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</si>
  <si>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</si>
  <si>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</si>
  <si>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</si>
  <si>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</si>
  <si>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</si>
  <si>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</si>
  <si>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</si>
  <si>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</si>
  <si>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</si>
  <si>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</si>
  <si>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</si>
  <si>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</si>
  <si>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</si>
  <si>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</si>
  <si>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</si>
  <si>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</si>
  <si>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</si>
  <si>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</si>
  <si>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</si>
  <si>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</si>
  <si>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</si>
  <si>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</si>
  <si>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</si>
  <si>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</si>
  <si>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</si>
  <si>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</si>
  <si>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</si>
  <si>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</si>
  <si>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</si>
  <si>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</si>
  <si>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</si>
  <si>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</si>
  <si>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</si>
  <si>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</si>
  <si>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</si>
  <si>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</si>
  <si>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</si>
  <si>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</si>
  <si>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</si>
  <si>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</si>
  <si>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</si>
  <si>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</si>
  <si>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</si>
  <si>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</si>
  <si>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</si>
  <si>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</si>
  <si>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</si>
  <si>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</si>
  <si>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</si>
  <si>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</si>
  <si>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</si>
  <si>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</si>
  <si>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</si>
  <si>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</si>
  <si>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</si>
  <si>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</si>
  <si>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</si>
  <si>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</si>
  <si>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</si>
  <si>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</si>
  <si>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</si>
  <si>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</si>
  <si>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</si>
  <si>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</si>
  <si>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</si>
  <si>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</si>
  <si>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</si>
  <si>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</si>
  <si>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</si>
  <si>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</si>
  <si>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</si>
  <si>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</si>
  <si>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</si>
  <si>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</si>
  <si>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</si>
  <si>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</si>
  <si>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</si>
  <si>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</si>
  <si>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</si>
  <si>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</si>
  <si>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</si>
  <si>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</si>
  <si>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</si>
  <si>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</si>
  <si>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</si>
  <si>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</si>
  <si>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</si>
  <si>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</si>
  <si>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</si>
  <si>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</si>
  <si>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</si>
  <si>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</si>
  <si>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</si>
  <si>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</si>
  <si>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</si>
  <si>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</si>
  <si>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</si>
  <si>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</si>
  <si>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</si>
  <si>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</si>
  <si>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</si>
  <si>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</si>
  <si>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</si>
  <si>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</si>
  <si>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</si>
  <si>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</si>
  <si>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</si>
  <si>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</si>
  <si>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</si>
  <si>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</si>
  <si>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</si>
  <si>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</si>
  <si>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</si>
  <si>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</si>
  <si>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</si>
  <si>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</si>
  <si>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</si>
  <si>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</si>
  <si>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</si>
  <si>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</si>
  <si>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</si>
  <si>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</si>
  <si>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</si>
  <si>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</si>
  <si>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</si>
  <si>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</si>
  <si>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</si>
  <si>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</si>
  <si>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</si>
  <si>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</si>
  <si>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</si>
  <si>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</si>
  <si>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</si>
  <si>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</si>
  <si>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</si>
  <si>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</si>
  <si>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</si>
  <si>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</si>
  <si>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</si>
  <si>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</si>
  <si>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</si>
  <si>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</si>
  <si>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</si>
  <si>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</si>
  <si>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</si>
  <si>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</si>
  <si>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</si>
  <si>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</si>
  <si>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</si>
  <si>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</si>
  <si>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</si>
  <si>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</si>
  <si>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</si>
  <si>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</si>
  <si>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</si>
  <si>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</si>
  <si>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</si>
  <si>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</si>
  <si>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</si>
  <si>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</si>
  <si>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</si>
  <si>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</si>
  <si>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</si>
  <si>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</si>
  <si>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</si>
  <si>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</si>
  <si>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</si>
  <si>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</si>
  <si>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</si>
  <si>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</si>
  <si>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</si>
  <si>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</si>
  <si>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</si>
  <si>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</si>
  <si>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</si>
  <si>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</si>
  <si>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</si>
  <si>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</si>
  <si>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</si>
  <si>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</si>
  <si>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</si>
  <si>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</si>
  <si>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</si>
  <si>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</si>
  <si>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</si>
  <si>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</si>
  <si>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</si>
  <si>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</si>
  <si>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</si>
  <si>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</si>
  <si>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</si>
  <si>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</si>
  <si>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</si>
  <si>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</si>
  <si>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</si>
  <si>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</si>
  <si>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</si>
  <si>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</si>
  <si>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</si>
  <si>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</si>
  <si>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</si>
  <si>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</si>
  <si>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</si>
  <si>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</si>
  <si>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</si>
  <si>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</si>
  <si>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</si>
  <si>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</si>
  <si>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</si>
  <si>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</si>
  <si>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</si>
  <si>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</si>
  <si>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</si>
  <si>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</si>
  <si>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</si>
  <si>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</si>
  <si>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</si>
  <si>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</si>
  <si>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</si>
  <si>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</si>
  <si>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</si>
  <si>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</si>
  <si>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</si>
  <si>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</si>
  <si>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</si>
  <si>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</si>
  <si>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</si>
  <si>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</si>
  <si>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</si>
  <si>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</si>
  <si>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</si>
  <si>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</si>
  <si>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</si>
  <si>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</si>
  <si>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</si>
  <si>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</si>
  <si>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</si>
  <si>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</si>
  <si>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</si>
  <si>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</si>
  <si>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</si>
  <si>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</si>
  <si>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</si>
  <si>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</si>
  <si>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</si>
  <si>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</si>
  <si>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</si>
  <si>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</si>
  <si>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</si>
  <si>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</si>
  <si>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</si>
  <si>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</si>
  <si>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</si>
  <si>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</si>
  <si>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</si>
  <si>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</si>
  <si>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</si>
  <si>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</si>
  <si>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</si>
  <si>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</si>
  <si>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</si>
  <si>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</si>
  <si>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</si>
  <si>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</si>
  <si>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</si>
  <si>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</si>
  <si>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</si>
  <si>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</si>
  <si>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</si>
  <si>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</si>
  <si>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</si>
  <si>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</si>
  <si>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</si>
  <si>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</si>
  <si>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</si>
  <si>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</si>
  <si>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</si>
  <si>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</si>
  <si>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</si>
  <si>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</si>
  <si>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</si>
  <si>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</si>
  <si>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</si>
  <si>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</si>
  <si>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</si>
  <si>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</si>
  <si>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</si>
  <si>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</si>
  <si>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</si>
  <si>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</si>
  <si>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</si>
  <si>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</si>
  <si>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</si>
  <si>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</si>
  <si>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</si>
  <si>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</si>
  <si>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</si>
  <si>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</si>
  <si>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</si>
  <si>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</si>
  <si>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</si>
  <si>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</si>
  <si>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</si>
  <si>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</si>
  <si>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</si>
  <si>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</si>
  <si>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</si>
  <si>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</si>
  <si>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</si>
  <si>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</si>
  <si>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</si>
  <si>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</si>
  <si>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</si>
  <si>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</si>
  <si>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</si>
  <si>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</si>
  <si>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</si>
  <si>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</si>
  <si>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</si>
  <si>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</si>
  <si>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</si>
  <si>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</si>
  <si>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</si>
  <si>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</si>
  <si>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</si>
  <si>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</si>
  <si>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</si>
  <si>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</si>
  <si>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</si>
  <si>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</si>
  <si>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</si>
  <si>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</si>
  <si>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</si>
  <si>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</si>
  <si>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</si>
  <si>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</si>
  <si>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</si>
  <si>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</si>
  <si>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</si>
  <si>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</si>
  <si>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</si>
  <si>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</si>
  <si>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</si>
  <si>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</si>
  <si>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</si>
  <si>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</si>
  <si>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</si>
  <si>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</si>
  <si>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</si>
  <si>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</si>
  <si>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</si>
  <si>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</si>
  <si>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</si>
  <si>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</si>
  <si>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</si>
  <si>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</si>
  <si>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</si>
  <si>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</si>
  <si>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</si>
  <si>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</si>
  <si>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</si>
  <si>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</si>
  <si>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</si>
  <si>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</si>
  <si>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</si>
  <si>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</si>
  <si>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</si>
  <si>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</si>
  <si>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</si>
  <si>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</si>
  <si>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</si>
  <si>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</si>
  <si>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</si>
  <si>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</si>
  <si>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</si>
  <si>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</si>
  <si>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</si>
  <si>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</si>
  <si>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</si>
  <si>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</si>
  <si>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</si>
  <si>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</si>
  <si>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</si>
  <si>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</si>
  <si>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</si>
  <si>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</si>
  <si>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</si>
  <si>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</si>
  <si>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</si>
  <si>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</si>
  <si>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</si>
  <si>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</si>
  <si>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</si>
  <si>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</si>
  <si>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</si>
  <si>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</si>
  <si>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</si>
  <si>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</si>
  <si>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</si>
  <si>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</si>
  <si>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</si>
  <si>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</si>
  <si>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</si>
  <si>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</si>
  <si>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</si>
  <si>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</si>
  <si>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</si>
  <si>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</si>
  <si>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</si>
  <si>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</si>
  <si>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</si>
  <si>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</si>
  <si>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</si>
  <si>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</si>
  <si>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</si>
  <si>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</si>
  <si>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</si>
  <si>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</si>
  <si>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</si>
  <si>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</si>
  <si>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</si>
  <si>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</si>
  <si>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</si>
  <si>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</si>
  <si>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</si>
  <si>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</si>
  <si>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</si>
  <si>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</si>
  <si>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</si>
  <si>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</si>
  <si>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</si>
  <si>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</si>
  <si>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</si>
  <si>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</si>
  <si>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</si>
  <si>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</si>
  <si>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</si>
  <si>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</si>
  <si>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</si>
  <si>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</si>
  <si>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</si>
  <si>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</si>
  <si>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</si>
  <si>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</si>
  <si>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</si>
  <si>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</si>
  <si>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</si>
  <si>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</si>
  <si>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</si>
  <si>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</si>
  <si>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</si>
  <si>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</si>
  <si>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</si>
  <si>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</si>
  <si>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</si>
  <si>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</si>
  <si>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</si>
  <si>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</si>
  <si>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</si>
  <si>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</si>
  <si>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</si>
  <si>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</si>
  <si>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</si>
  <si>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</si>
  <si>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</si>
  <si>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</si>
  <si>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</si>
  <si>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</si>
  <si>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</si>
  <si>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</si>
  <si>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</si>
  <si>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</si>
  <si>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</si>
  <si>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</si>
  <si>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</si>
  <si>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</si>
  <si>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</si>
  <si>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</si>
  <si>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</si>
  <si>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</si>
  <si>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</si>
  <si>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</si>
  <si>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</si>
  <si>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</si>
  <si>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</si>
  <si>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</si>
  <si>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</si>
  <si>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</si>
  <si>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</si>
  <si>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</si>
  <si>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</si>
  <si>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</si>
  <si>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</si>
  <si>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</si>
  <si>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</si>
  <si>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</si>
  <si>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</si>
  <si>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</si>
  <si>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</si>
  <si>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</si>
  <si>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</si>
  <si>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</si>
  <si>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</si>
  <si>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</si>
  <si>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</si>
  <si>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</si>
  <si>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</si>
  <si>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</si>
  <si>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</si>
  <si>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</si>
  <si>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</si>
  <si>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</si>
  <si>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</si>
  <si>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</si>
  <si>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</si>
  <si>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</si>
  <si>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</si>
  <si>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</si>
  <si>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</si>
  <si>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</si>
  <si>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</si>
  <si>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</si>
  <si>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</si>
  <si>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</si>
  <si>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</si>
  <si>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</si>
  <si>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</si>
  <si>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</si>
  <si>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</si>
  <si>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</si>
  <si>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</si>
  <si>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</si>
  <si>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</si>
  <si>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</si>
  <si>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</si>
  <si>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</si>
  <si>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</si>
  <si>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</si>
  <si>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</si>
  <si>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</si>
  <si>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</si>
  <si>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</si>
  <si>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</si>
  <si>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</si>
  <si>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</si>
  <si>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</si>
  <si>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</si>
  <si>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</si>
  <si>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</si>
  <si>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</si>
  <si>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</si>
  <si>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</si>
  <si>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</si>
  <si>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</si>
  <si>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</si>
  <si>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</si>
  <si>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</si>
  <si>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</si>
  <si>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</si>
  <si>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</si>
  <si>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</si>
  <si>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</si>
  <si>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</si>
  <si>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</si>
  <si>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</si>
  <si>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</si>
  <si>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</si>
  <si>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</si>
  <si>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</si>
  <si>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</si>
  <si>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</si>
  <si>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</si>
  <si>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</si>
  <si>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</si>
  <si>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</si>
  <si>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</si>
  <si>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</si>
  <si>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</si>
  <si>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</si>
  <si>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</si>
  <si>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</si>
  <si>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</si>
  <si>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</si>
  <si>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</si>
  <si>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</si>
  <si>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</si>
  <si>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</si>
  <si>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</si>
  <si>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</si>
  <si>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</si>
  <si>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</si>
  <si>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</si>
  <si>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</si>
  <si>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</si>
  <si>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</si>
  <si>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</si>
  <si>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</si>
  <si>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</si>
  <si>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</si>
  <si>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</si>
  <si>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</si>
  <si>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</si>
  <si>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</si>
  <si>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</si>
  <si>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</si>
  <si>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</si>
  <si>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</si>
  <si>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</si>
  <si>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</si>
  <si>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</si>
  <si>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</si>
  <si>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</si>
  <si>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</si>
  <si>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</si>
  <si>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</si>
  <si>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</si>
  <si>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</si>
  <si>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</si>
  <si>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</si>
  <si>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</si>
  <si>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</si>
  <si>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</si>
  <si>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</si>
  <si>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</si>
  <si>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</si>
  <si>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</si>
  <si>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</si>
  <si>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</si>
  <si>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</si>
  <si>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</si>
  <si>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</si>
  <si>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</si>
  <si>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</si>
  <si>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</si>
  <si>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</si>
  <si>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</si>
  <si>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</si>
  <si>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</si>
  <si>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</si>
  <si>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</si>
  <si>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</si>
  <si>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</si>
  <si>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</si>
  <si>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</si>
  <si>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</si>
  <si>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</si>
  <si>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</si>
  <si>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</si>
  <si>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</si>
  <si>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</si>
  <si>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</si>
  <si>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</si>
  <si>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</si>
  <si>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</si>
  <si>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</si>
  <si>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</si>
  <si>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</si>
  <si>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</si>
  <si>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</si>
  <si>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</si>
  <si>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</si>
  <si>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</si>
  <si>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</si>
  <si>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</si>
  <si>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</si>
  <si>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</si>
  <si>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</si>
  <si>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</si>
  <si>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</si>
  <si>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</si>
  <si>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</si>
  <si>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</si>
  <si>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</si>
  <si>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</si>
  <si>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</si>
  <si>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</si>
  <si>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</si>
  <si>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</si>
  <si>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</si>
  <si>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</si>
  <si>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</si>
  <si>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</si>
  <si>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</si>
  <si>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</si>
  <si>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</si>
  <si>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</si>
  <si>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</si>
  <si>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</si>
  <si>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</si>
  <si>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</si>
  <si>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</si>
  <si>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</si>
  <si>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</si>
  <si>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</si>
  <si>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</si>
  <si>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</si>
  <si>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</si>
  <si>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</si>
  <si>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</si>
  <si>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</si>
  <si>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</si>
  <si>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</si>
  <si>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</si>
  <si>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</si>
  <si>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</si>
  <si>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</si>
  <si>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</si>
  <si>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</si>
  <si>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</si>
  <si>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</si>
  <si>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</si>
  <si>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</si>
  <si>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</si>
  <si>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</si>
  <si>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</si>
  <si>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</si>
  <si>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</si>
  <si>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</si>
  <si>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</si>
  <si>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</si>
  <si>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</si>
  <si>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</si>
  <si>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</si>
  <si>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</si>
  <si>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</si>
  <si>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</si>
  <si>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</si>
  <si>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</si>
  <si>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</si>
  <si>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</si>
  <si>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</si>
  <si>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</si>
  <si>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</si>
  <si>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</si>
  <si>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</si>
  <si>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</si>
  <si>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</si>
  <si>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</si>
  <si>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</si>
  <si>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</si>
  <si>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</si>
  <si>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</si>
  <si>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</si>
  <si>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</si>
  <si>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</si>
  <si>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</si>
  <si>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</si>
  <si>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</si>
  <si>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</si>
  <si>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</si>
  <si>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</si>
  <si>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</si>
  <si>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</si>
  <si>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</si>
  <si>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</si>
  <si>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</si>
  <si>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</si>
  <si>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</si>
  <si>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</si>
  <si>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</si>
  <si>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</si>
  <si>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</si>
  <si>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</si>
  <si>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</si>
  <si>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</si>
  <si>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</si>
  <si>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</si>
  <si>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</si>
  <si>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</si>
  <si>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</si>
  <si>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</si>
  <si>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</si>
  <si>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</si>
  <si>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</si>
  <si>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</si>
  <si>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</si>
  <si>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</si>
  <si>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</si>
  <si>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</si>
  <si>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</si>
  <si>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</si>
  <si>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</si>
  <si>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</si>
  <si>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</si>
  <si>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</si>
  <si>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</si>
  <si>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</si>
  <si>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</si>
  <si>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</si>
  <si>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</si>
  <si>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</si>
  <si>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</si>
  <si>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</si>
  <si>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</si>
  <si>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</si>
  <si>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</si>
  <si>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</si>
  <si>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</si>
  <si>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</si>
  <si>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</si>
  <si>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</si>
  <si>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</si>
  <si>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</si>
  <si>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</si>
  <si>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</si>
  <si>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</si>
  <si>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</si>
  <si>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</si>
  <si>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</si>
  <si>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</si>
  <si>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</si>
  <si>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</si>
  <si>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</si>
  <si>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</si>
  <si>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</si>
  <si>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</si>
  <si>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</si>
  <si>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</si>
  <si>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</si>
  <si>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</si>
  <si>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</si>
  <si>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</si>
  <si>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</si>
  <si>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</si>
  <si>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</si>
  <si>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</si>
  <si>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</si>
  <si>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</si>
  <si>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</si>
  <si>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</si>
  <si>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</si>
  <si>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</si>
  <si>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</si>
  <si>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</si>
  <si>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</si>
  <si>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</si>
  <si>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</si>
  <si>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</si>
  <si>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</si>
  <si>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</si>
  <si>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</si>
  <si>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</si>
  <si>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</si>
  <si>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</si>
  <si>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</si>
  <si>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</si>
  <si>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</si>
  <si>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</si>
  <si>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</si>
  <si>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</si>
  <si>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</si>
  <si>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</si>
  <si>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</si>
  <si>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</si>
  <si>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</si>
  <si>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</si>
  <si>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</si>
  <si>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</si>
  <si>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</si>
  <si>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</si>
  <si>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</si>
  <si>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</si>
  <si>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</si>
  <si>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</si>
  <si>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</si>
  <si>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</si>
  <si>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</si>
  <si>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</si>
  <si>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</si>
  <si>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</si>
  <si>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</si>
  <si>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</si>
  <si>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</si>
  <si>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</si>
  <si>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</si>
  <si>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</si>
  <si>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</si>
  <si>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</si>
  <si>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</si>
  <si>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</si>
  <si>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</si>
  <si>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</si>
  <si>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</si>
  <si>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</si>
  <si>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</si>
  <si>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</si>
  <si>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</si>
  <si>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</si>
  <si>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</si>
  <si>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</si>
  <si>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</si>
  <si>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</si>
  <si>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</si>
  <si>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</si>
  <si>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</si>
  <si>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</si>
  <si>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</si>
  <si>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</si>
  <si>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</si>
  <si>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</si>
  <si>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</si>
  <si>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</si>
  <si>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</si>
  <si>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</si>
  <si>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</si>
  <si>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</si>
  <si>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</si>
  <si>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</si>
  <si>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</si>
  <si>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</si>
  <si>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</si>
  <si>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</si>
  <si>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</si>
  <si>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</si>
  <si>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</si>
  <si>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</si>
  <si>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</si>
  <si>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</si>
  <si>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</si>
  <si>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</si>
  <si>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</si>
  <si>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</si>
  <si>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</si>
  <si>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</si>
  <si>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</si>
  <si>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</si>
  <si>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</si>
  <si>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</si>
  <si>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</si>
  <si>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</si>
  <si>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</si>
  <si>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</si>
  <si>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</si>
  <si>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</si>
  <si>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</si>
  <si>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</si>
  <si>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</si>
  <si>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</si>
  <si>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</si>
  <si>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</si>
  <si>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</si>
  <si>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</si>
  <si>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</si>
  <si>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</si>
  <si>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</si>
  <si>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</si>
  <si>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</si>
  <si>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</si>
  <si>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</si>
  <si>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</si>
  <si>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</si>
  <si>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</si>
  <si>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</si>
  <si>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</si>
  <si>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</si>
  <si>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</si>
  <si>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</si>
  <si>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</si>
  <si>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</si>
  <si>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</si>
  <si>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</si>
  <si>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</si>
  <si>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</si>
  <si>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</si>
  <si>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</si>
  <si>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</si>
  <si>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</si>
  <si>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</si>
  <si>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</si>
  <si>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</si>
  <si>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</si>
  <si>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</si>
  <si>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</si>
  <si>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</si>
  <si>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</si>
  <si>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</si>
  <si>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</si>
  <si>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</si>
  <si>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</si>
  <si>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</si>
  <si>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</si>
  <si>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</si>
  <si>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</si>
  <si>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</si>
  <si>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</si>
  <si>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</si>
  <si>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</si>
  <si>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</si>
  <si>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</si>
  <si>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</si>
  <si>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</si>
  <si>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</si>
  <si>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</si>
  <si>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</si>
  <si>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</si>
  <si>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</si>
  <si>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</si>
  <si>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</si>
  <si>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</si>
  <si>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</si>
  <si>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</si>
  <si>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</si>
  <si>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</si>
  <si>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</si>
  <si>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</si>
  <si>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</si>
  <si>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</si>
  <si>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</si>
  <si>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</si>
  <si>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</si>
  <si>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</si>
  <si>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</si>
  <si>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</si>
  <si>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</si>
  <si>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</si>
  <si>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</si>
  <si>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</si>
  <si>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</si>
  <si>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</si>
  <si>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</si>
  <si>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</si>
  <si>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</si>
  <si>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</si>
  <si>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</si>
  <si>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</si>
  <si>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</si>
  <si>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</si>
  <si>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</si>
  <si>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</si>
  <si>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</si>
  <si>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</si>
  <si>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</si>
  <si>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</si>
  <si>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</si>
  <si>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</si>
  <si>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</si>
  <si>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</si>
  <si>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</si>
  <si>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</si>
  <si>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</si>
  <si>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</si>
  <si>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</si>
  <si>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</si>
  <si>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</si>
  <si>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</si>
  <si>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</si>
  <si>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</si>
  <si>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</si>
  <si>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</si>
  <si>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</si>
  <si>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</si>
  <si>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</si>
  <si>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</si>
  <si>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</si>
  <si>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</si>
  <si>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</si>
  <si>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</si>
  <si>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</si>
  <si>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</si>
  <si>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</si>
  <si>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</si>
  <si>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</si>
  <si>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</si>
  <si>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</si>
  <si>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</si>
  <si>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</si>
  <si>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</si>
  <si>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</si>
  <si>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</si>
  <si>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</si>
  <si>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</si>
  <si>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</si>
  <si>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</si>
  <si>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</si>
  <si>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</si>
  <si>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</si>
  <si>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</si>
  <si>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</si>
  <si>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</si>
  <si>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</si>
  <si>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</si>
  <si>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</si>
  <si>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</si>
  <si>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</si>
  <si>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</si>
  <si>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</si>
  <si>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</si>
  <si>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</si>
  <si>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</si>
  <si>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</si>
  <si>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</si>
  <si>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</si>
  <si>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</si>
  <si>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</si>
  <si>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</si>
  <si>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</si>
  <si>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</si>
  <si>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</si>
  <si>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</si>
  <si>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</si>
  <si>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</si>
  <si>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</si>
  <si>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</si>
  <si>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</si>
  <si>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</si>
  <si>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</si>
  <si>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</si>
  <si>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</si>
  <si>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</si>
  <si>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</si>
  <si>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</si>
  <si>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</si>
  <si>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</si>
  <si>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</si>
  <si>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</si>
  <si>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</si>
  <si>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</si>
  <si>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</si>
  <si>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</si>
  <si>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</si>
  <si>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</si>
  <si>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</si>
  <si>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</si>
  <si>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</si>
  <si>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</si>
  <si>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</si>
  <si>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</si>
  <si>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</si>
  <si>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</si>
  <si>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</si>
  <si>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</si>
  <si>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</si>
  <si>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</si>
  <si>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</si>
  <si>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</si>
  <si>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</si>
  <si>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</si>
  <si>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</si>
  <si>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</si>
  <si>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</si>
  <si>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</si>
  <si>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</si>
  <si>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</si>
  <si>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</si>
  <si>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</si>
  <si>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</si>
  <si>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</si>
  <si>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</si>
  <si>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</si>
  <si>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</si>
  <si>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</si>
  <si>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</si>
  <si>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</si>
  <si>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</si>
  <si>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</si>
  <si>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</si>
  <si>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</si>
  <si>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</si>
  <si>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</si>
  <si>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</si>
  <si>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</si>
  <si>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</si>
  <si>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</si>
  <si>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</si>
  <si>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</si>
  <si>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</si>
  <si>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</si>
  <si>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</si>
  <si>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</si>
  <si>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</si>
  <si>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</si>
  <si>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</si>
  <si>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</si>
  <si>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</si>
  <si>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</si>
  <si>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</si>
  <si>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</si>
  <si>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</si>
  <si>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</si>
  <si>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</si>
  <si>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</si>
  <si>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</si>
  <si>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</si>
  <si>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</si>
  <si>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</si>
  <si>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</si>
  <si>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</si>
  <si>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</si>
  <si>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</si>
  <si>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</si>
  <si>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</si>
  <si>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</si>
  <si>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</si>
  <si>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</si>
  <si>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</si>
  <si>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</si>
  <si>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</si>
  <si>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</si>
  <si>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</si>
  <si>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</si>
  <si>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</si>
  <si>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</si>
  <si>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</si>
  <si>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</si>
  <si>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</si>
  <si>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</si>
  <si>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</si>
  <si>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</si>
  <si>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</si>
  <si>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</si>
  <si>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</si>
  <si>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</si>
  <si>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</si>
  <si>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</si>
  <si>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</si>
  <si>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</si>
  <si>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</si>
  <si>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</si>
  <si>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</si>
  <si>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</si>
  <si>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</si>
  <si>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</si>
  <si>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</si>
  <si>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</si>
  <si>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</si>
  <si>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</si>
  <si>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</si>
  <si>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</si>
  <si>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</si>
  <si>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</si>
  <si>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</si>
  <si>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</si>
  <si>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</si>
  <si>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</si>
  <si>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</si>
  <si>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</si>
  <si>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</si>
  <si>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</si>
  <si>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</si>
  <si>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</si>
  <si>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</si>
  <si>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</si>
  <si>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</si>
  <si>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</si>
  <si>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</si>
  <si>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</si>
  <si>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</si>
  <si>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</si>
  <si>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</si>
  <si>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</si>
  <si>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</si>
  <si>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</si>
  <si>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</si>
  <si>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</si>
  <si>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</si>
  <si>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</si>
  <si>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</si>
  <si>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</si>
  <si>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</si>
  <si>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</si>
  <si>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</si>
  <si>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</si>
  <si>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</si>
  <si>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</si>
  <si>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</si>
  <si>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</si>
  <si>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</si>
  <si>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</si>
  <si>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</si>
  <si>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</si>
  <si>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</si>
  <si>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</si>
  <si>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</si>
  <si>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</si>
  <si>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</si>
  <si>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</si>
  <si>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</si>
  <si>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</si>
  <si>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</si>
  <si>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</si>
  <si>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</si>
  <si>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</si>
  <si>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</si>
  <si>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</si>
  <si>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</si>
  <si>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</si>
  <si>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</si>
  <si>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</si>
  <si>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</si>
  <si>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</si>
  <si>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</si>
  <si>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</si>
  <si>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</si>
  <si>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</si>
  <si>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</si>
  <si>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</si>
  <si>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</si>
  <si>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</si>
  <si>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</si>
  <si>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</si>
  <si>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</si>
  <si>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</si>
  <si>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</si>
  <si>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</si>
  <si>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</si>
  <si>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</si>
  <si>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</si>
  <si>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</si>
  <si>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</si>
  <si>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</si>
  <si>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</si>
  <si>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</si>
  <si>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</si>
  <si>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</si>
  <si>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</si>
  <si>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</si>
  <si>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</si>
  <si>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</si>
  <si>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</si>
  <si>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</si>
  <si>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</si>
  <si>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</si>
  <si>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</si>
  <si>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</si>
  <si>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</si>
  <si>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</si>
  <si>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</si>
  <si>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</si>
  <si>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</si>
  <si>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</si>
  <si>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</si>
  <si>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</si>
  <si>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</si>
  <si>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</si>
  <si>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</si>
  <si>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</si>
  <si>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</si>
  <si>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</si>
  <si>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</si>
  <si>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</si>
  <si>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</si>
  <si>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</si>
  <si>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</si>
  <si>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</si>
  <si>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</si>
  <si>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</si>
  <si>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</si>
  <si>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</si>
  <si>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</si>
  <si>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</si>
  <si>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</si>
  <si>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</si>
  <si>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</si>
  <si>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</si>
  <si>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</si>
  <si>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</si>
  <si>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</si>
  <si>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</si>
  <si>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</si>
  <si>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</si>
  <si>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</si>
  <si>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</si>
  <si>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</si>
  <si>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</si>
  <si>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</si>
  <si>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</si>
  <si>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</si>
  <si>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</si>
  <si>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</si>
  <si>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</si>
  <si>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</si>
  <si>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</si>
  <si>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</si>
  <si>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</si>
  <si>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</si>
  <si>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</si>
  <si>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</si>
  <si>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</si>
  <si>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</si>
  <si>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</si>
  <si>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</si>
  <si>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</si>
  <si>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</si>
  <si>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</si>
  <si>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</si>
  <si>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</si>
  <si>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</si>
  <si>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</si>
  <si>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</si>
  <si>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</si>
  <si>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</si>
  <si>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</si>
  <si>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</si>
  <si>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</si>
  <si>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</si>
  <si>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</si>
  <si>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</si>
  <si>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</si>
  <si>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</si>
  <si>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</si>
  <si>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</si>
  <si>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</si>
  <si>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</si>
  <si>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</si>
  <si>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</si>
  <si>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</si>
  <si>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</si>
  <si>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</si>
  <si>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</si>
  <si>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</si>
  <si>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</si>
  <si>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</si>
  <si>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</si>
  <si>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</si>
  <si>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</si>
  <si>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</si>
  <si>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</si>
  <si>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</si>
  <si>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</si>
  <si>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</si>
  <si>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</si>
  <si>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</si>
  <si>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</si>
  <si>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</si>
  <si>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</si>
  <si>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</si>
  <si>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</si>
  <si>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</si>
  <si>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</si>
  <si>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</si>
  <si>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</si>
  <si>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</si>
  <si>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</si>
  <si>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</si>
  <si>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</si>
  <si>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</si>
  <si>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</si>
  <si>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</si>
  <si>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</si>
  <si>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</si>
  <si>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</si>
  <si>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</si>
  <si>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</si>
  <si>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</si>
  <si>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</si>
  <si>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</si>
  <si>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</si>
  <si>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</si>
  <si>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</si>
  <si>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</si>
  <si>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</si>
  <si>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</si>
  <si>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</si>
  <si>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</si>
  <si>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</si>
  <si>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</si>
  <si>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</si>
  <si>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</si>
  <si>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</si>
  <si>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</si>
  <si>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</si>
  <si>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</si>
  <si>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</si>
  <si>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</si>
  <si>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</si>
  <si>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</si>
  <si>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</si>
  <si>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</si>
  <si>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</si>
  <si>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</si>
  <si>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</si>
  <si>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</si>
  <si>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</si>
  <si>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</si>
  <si>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</si>
  <si>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</si>
  <si>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</si>
  <si>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</si>
  <si>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</si>
  <si>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</si>
  <si>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</si>
  <si>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</si>
  <si>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</si>
  <si>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</si>
  <si>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</si>
  <si>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</si>
  <si>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</si>
  <si>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</si>
  <si>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</si>
  <si>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</si>
  <si>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</si>
  <si>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</si>
  <si>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</si>
  <si>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</si>
  <si>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</si>
  <si>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</si>
  <si>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</si>
  <si>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</si>
  <si>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</si>
  <si>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</si>
  <si>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</si>
  <si>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</si>
  <si>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</si>
  <si>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</si>
  <si>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</si>
  <si>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</si>
  <si>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</si>
  <si>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</si>
  <si>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</si>
  <si>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</si>
  <si>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</si>
  <si>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</si>
  <si>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</si>
  <si>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</si>
  <si>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</si>
  <si>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</si>
  <si>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</si>
  <si>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</si>
  <si>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</si>
  <si>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</si>
  <si>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</si>
  <si>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</si>
  <si>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</si>
  <si>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</si>
  <si>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</si>
  <si>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</si>
  <si>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</si>
  <si>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</si>
  <si>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</si>
  <si>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</si>
  <si>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</si>
  <si>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</si>
  <si>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</si>
  <si>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</si>
  <si>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</si>
  <si>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</si>
  <si>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</si>
  <si>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</si>
  <si>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</si>
  <si>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</si>
  <si>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</si>
  <si>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</si>
  <si>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</si>
  <si>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</si>
  <si>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</si>
  <si>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</si>
  <si>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</si>
  <si>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</si>
  <si>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</si>
  <si>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</si>
  <si>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</si>
  <si>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</si>
  <si>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</si>
  <si>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</si>
  <si>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</si>
  <si>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</si>
  <si>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</si>
  <si>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</si>
  <si>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</si>
  <si>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</si>
  <si>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</si>
  <si>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</si>
  <si>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</si>
  <si>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</si>
  <si>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</si>
  <si>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</si>
  <si>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</si>
  <si>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</si>
  <si>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</si>
  <si>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</si>
  <si>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</si>
  <si>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</si>
  <si>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</si>
  <si>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</si>
  <si>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</si>
  <si>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</si>
  <si>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</si>
  <si>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</si>
  <si>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</si>
  <si>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</si>
  <si>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</si>
  <si>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</si>
  <si>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</si>
  <si>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</si>
  <si>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</si>
  <si>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</si>
  <si>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</si>
  <si>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</si>
  <si>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</si>
  <si>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</si>
  <si>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</si>
  <si>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</si>
  <si>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</si>
  <si>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</si>
  <si>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</si>
  <si>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</si>
  <si>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</si>
  <si>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</si>
  <si>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</si>
  <si>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</si>
  <si>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</si>
  <si>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</si>
  <si>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</si>
  <si>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</si>
  <si>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</si>
  <si>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</si>
  <si>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</si>
  <si>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</si>
  <si>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</si>
  <si>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</si>
  <si>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</si>
  <si>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</si>
  <si>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</si>
  <si>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</si>
  <si>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</si>
  <si>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</si>
  <si>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</si>
  <si>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</si>
  <si>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</si>
  <si>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</si>
  <si>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</si>
  <si>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</si>
  <si>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</si>
  <si>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</si>
  <si>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</si>
  <si>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</si>
  <si>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</si>
  <si>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</si>
  <si>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</si>
  <si>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</si>
  <si>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</si>
  <si>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</si>
  <si>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</si>
  <si>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</si>
  <si>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</si>
  <si>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</si>
  <si>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</si>
  <si>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</si>
  <si>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</si>
  <si>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</si>
  <si>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</si>
  <si>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</si>
  <si>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</si>
  <si>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</si>
  <si>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</si>
  <si>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</si>
  <si>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</si>
  <si>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</si>
  <si>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</si>
  <si>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</si>
  <si>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</si>
  <si>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</si>
  <si>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</si>
  <si>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</si>
  <si>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</si>
  <si>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</si>
  <si>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</si>
  <si>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</si>
  <si>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</si>
  <si>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</si>
  <si>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</si>
  <si>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</si>
  <si>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</si>
  <si>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</si>
  <si>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</si>
  <si>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</si>
  <si>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</si>
  <si>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</si>
  <si>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</si>
  <si>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</si>
  <si>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</si>
  <si>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</si>
  <si>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</si>
  <si>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</si>
  <si>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</si>
  <si>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</si>
  <si>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</si>
  <si>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</si>
  <si>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</si>
  <si>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</si>
  <si>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</si>
  <si>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</si>
  <si>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</si>
  <si>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</si>
  <si>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</si>
  <si>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</si>
  <si>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</si>
  <si>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</si>
  <si>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</si>
  <si>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</si>
  <si>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</si>
  <si>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</si>
  <si>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</si>
  <si>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</si>
  <si>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</si>
  <si>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</si>
  <si>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</si>
  <si>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</si>
  <si>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</si>
  <si>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</si>
  <si>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</si>
  <si>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</si>
  <si>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</si>
  <si>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</si>
  <si>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</si>
  <si>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</si>
  <si>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</si>
  <si>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</si>
  <si>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</si>
  <si>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</si>
  <si>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</si>
  <si>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</si>
  <si>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</si>
  <si>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</si>
  <si>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</si>
  <si>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</si>
  <si>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</si>
  <si>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</si>
  <si>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</si>
  <si>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</si>
  <si>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</si>
  <si>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</si>
  <si>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</si>
  <si>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</si>
  <si>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</si>
  <si>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</si>
  <si>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</si>
  <si>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</si>
  <si>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</si>
  <si>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</si>
  <si>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</si>
  <si>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</si>
  <si>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</si>
  <si>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</si>
  <si>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</si>
  <si>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</si>
  <si>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</si>
  <si>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</si>
  <si>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</si>
  <si>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</si>
  <si>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</si>
  <si>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</si>
  <si>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</si>
  <si>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</si>
  <si>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</si>
  <si>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</si>
  <si>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</si>
  <si>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</si>
  <si>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</si>
  <si>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</si>
  <si>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</si>
  <si>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</si>
  <si>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</si>
  <si>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</si>
  <si>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</si>
  <si>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</si>
  <si>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</si>
  <si>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</si>
  <si>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</si>
  <si>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</si>
  <si>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</si>
  <si>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</si>
  <si>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</si>
  <si>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</si>
  <si>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</si>
  <si>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</si>
  <si>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</si>
  <si>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</si>
  <si>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</si>
  <si>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</si>
  <si>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</si>
  <si>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</si>
  <si>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</si>
  <si>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</si>
  <si>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</si>
  <si>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</si>
  <si>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</si>
  <si>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</si>
  <si>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</si>
  <si>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</si>
  <si>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</si>
  <si>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</si>
  <si>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</si>
  <si>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</si>
  <si>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</si>
  <si>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</si>
  <si>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</si>
  <si>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</si>
  <si>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</si>
  <si>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</si>
  <si>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</si>
  <si>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</si>
  <si>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</si>
  <si>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</si>
  <si>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</si>
  <si>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</si>
  <si>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</si>
  <si>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</si>
  <si>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</si>
  <si>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</si>
  <si>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</si>
  <si>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</si>
  <si>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</si>
  <si>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</si>
  <si>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</si>
  <si>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</si>
  <si>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</si>
  <si>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</si>
  <si>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</si>
  <si>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</si>
  <si>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</si>
  <si>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</si>
  <si>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</si>
  <si>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</si>
  <si>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</si>
  <si>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</si>
  <si>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</si>
  <si>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</si>
  <si>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</si>
  <si>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</si>
  <si>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</si>
  <si>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</si>
  <si>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</si>
  <si>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</si>
  <si>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</si>
  <si>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</si>
  <si>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</si>
  <si>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</si>
  <si>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</si>
  <si>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</si>
  <si>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</si>
  <si>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</si>
  <si>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</si>
  <si>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</si>
  <si>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</si>
  <si>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</si>
  <si>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</si>
  <si>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</si>
  <si>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</si>
  <si>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</si>
  <si>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</si>
  <si>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</si>
  <si>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</si>
  <si>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</si>
  <si>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</si>
  <si>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</si>
  <si>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</si>
  <si>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</si>
  <si>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</si>
  <si>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</si>
  <si>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</si>
  <si>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</si>
  <si>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</si>
  <si>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</si>
  <si>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</si>
  <si>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</si>
  <si>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</si>
  <si>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</si>
  <si>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</si>
  <si>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</si>
  <si>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</si>
  <si>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</si>
  <si>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</si>
  <si>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</si>
  <si>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</si>
  <si>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</si>
  <si>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</si>
  <si>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</si>
  <si>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</si>
  <si>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</si>
  <si>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</si>
  <si>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</si>
  <si>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</si>
  <si>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</si>
  <si>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</si>
  <si>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</si>
  <si>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</si>
  <si>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</si>
  <si>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</si>
  <si>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</si>
  <si>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</si>
  <si>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</si>
  <si>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</si>
  <si>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</si>
  <si>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</si>
  <si>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</si>
  <si>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</si>
  <si>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</si>
  <si>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</si>
  <si>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</si>
  <si>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</si>
  <si>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</si>
  <si>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</si>
  <si>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</si>
  <si>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</si>
  <si>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</si>
  <si>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</si>
  <si>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</si>
  <si>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</si>
  <si>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</si>
  <si>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</si>
  <si>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</si>
  <si>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</si>
  <si>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</si>
  <si>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</si>
  <si>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</si>
  <si>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</si>
  <si>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</si>
  <si>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</si>
  <si>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</si>
  <si>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</si>
  <si>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</si>
  <si>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</si>
  <si>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</si>
  <si>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</si>
  <si>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</si>
  <si>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</si>
  <si>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</si>
  <si>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</si>
  <si>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</si>
  <si>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</si>
  <si>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</si>
  <si>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</si>
  <si>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</si>
  <si>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</si>
  <si>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</si>
  <si>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</si>
  <si>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</si>
  <si>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</si>
  <si>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</si>
  <si>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</si>
  <si>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</si>
  <si>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</si>
  <si>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</si>
  <si>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</si>
  <si>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</si>
  <si>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</si>
  <si>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</si>
  <si>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</si>
  <si>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</si>
  <si>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</si>
  <si>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</si>
  <si>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</si>
  <si>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</si>
  <si>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</si>
  <si>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</si>
  <si>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</si>
  <si>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</si>
  <si>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</si>
  <si>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</si>
  <si>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</si>
  <si>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</si>
  <si>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</si>
  <si>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</si>
  <si>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</si>
  <si>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</si>
  <si>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</si>
  <si>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</si>
  <si>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</si>
  <si>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</si>
  <si>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</si>
  <si>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</si>
  <si>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</si>
  <si>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</si>
  <si>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</si>
  <si>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</si>
  <si>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</si>
  <si>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</si>
  <si>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</si>
  <si>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</si>
  <si>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</si>
  <si>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</si>
  <si>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</si>
  <si>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</si>
  <si>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</si>
  <si>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</si>
  <si>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</si>
  <si>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</si>
  <si>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</si>
  <si>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</si>
  <si>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</si>
  <si>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</si>
  <si>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</si>
  <si>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</si>
  <si>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</si>
  <si>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</si>
  <si>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</si>
  <si>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</si>
  <si>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</si>
  <si>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</si>
  <si>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</si>
  <si>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</si>
  <si>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</si>
  <si>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</si>
  <si>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</si>
  <si>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</si>
  <si>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</si>
  <si>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</si>
  <si>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</si>
  <si>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</si>
  <si>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</si>
  <si>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</si>
  <si>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</si>
  <si>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</si>
  <si>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</si>
  <si>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</si>
  <si>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</si>
  <si>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</si>
  <si>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</si>
  <si>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</si>
  <si>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</si>
  <si>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</si>
  <si>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</si>
  <si>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</si>
  <si>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</si>
  <si>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</si>
  <si>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</si>
  <si>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</si>
  <si>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</si>
  <si>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</si>
  <si>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</si>
  <si>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</si>
  <si>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</si>
  <si>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</si>
  <si>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</si>
  <si>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</si>
  <si>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</si>
  <si>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</si>
  <si>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</si>
  <si>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</si>
  <si>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</si>
  <si>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</si>
  <si>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</si>
  <si>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</si>
  <si>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</si>
  <si>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</si>
  <si>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</si>
  <si>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</si>
  <si>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</si>
  <si>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</si>
  <si>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</si>
  <si>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</si>
  <si>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</si>
  <si>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</si>
  <si>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</si>
  <si>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</si>
  <si>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</si>
  <si>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</si>
  <si>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</si>
  <si>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</si>
  <si>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</si>
  <si>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</si>
  <si>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</si>
  <si>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</si>
  <si>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</si>
  <si>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</si>
  <si>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</si>
  <si>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</si>
  <si>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</si>
  <si>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</si>
  <si>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</si>
  <si>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</si>
  <si>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</si>
  <si>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</si>
  <si>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</si>
  <si>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</si>
  <si>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</si>
  <si>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</si>
  <si>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</si>
  <si>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</si>
  <si>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</si>
  <si>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</si>
  <si>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</si>
  <si>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</si>
  <si>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</si>
  <si>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</si>
  <si>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</si>
  <si>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</si>
  <si>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</si>
  <si>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</si>
  <si>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</si>
  <si>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</si>
  <si>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</si>
  <si>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</si>
  <si>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</si>
  <si>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</si>
  <si>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</si>
  <si>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</si>
  <si>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</si>
  <si>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</si>
  <si>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</si>
  <si>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</si>
  <si>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</si>
  <si>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</si>
  <si>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</si>
  <si>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</si>
  <si>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</si>
  <si>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</si>
  <si>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</si>
  <si>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</si>
  <si>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</si>
  <si>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</si>
  <si>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</si>
  <si>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</si>
  <si>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</si>
  <si>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</si>
  <si>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</si>
  <si>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</si>
  <si>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</si>
  <si>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</si>
  <si>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</si>
  <si>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</si>
  <si>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</si>
  <si>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</si>
  <si>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</si>
  <si>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</si>
  <si>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</si>
  <si>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</si>
  <si>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</si>
  <si>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</si>
  <si>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</si>
  <si>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</si>
  <si>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</si>
  <si>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</si>
  <si>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</si>
  <si>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</si>
  <si>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</si>
  <si>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</si>
  <si>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</si>
  <si>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</si>
  <si>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</si>
  <si>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</si>
  <si>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</si>
  <si>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</si>
  <si>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</si>
  <si>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</si>
  <si>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</si>
  <si>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</si>
  <si>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</si>
  <si>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</si>
  <si>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</si>
  <si>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</si>
  <si>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</si>
  <si>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</si>
  <si>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</si>
  <si>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</si>
  <si>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</si>
  <si>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</si>
  <si>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</si>
  <si>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</si>
  <si>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</si>
  <si>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</si>
  <si>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</si>
  <si>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</si>
  <si>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</si>
  <si>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</si>
  <si>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</si>
  <si>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</si>
  <si>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</si>
  <si>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</si>
  <si>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</si>
  <si>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</si>
  <si>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</si>
  <si>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</si>
  <si>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</si>
  <si>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</si>
  <si>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</si>
  <si>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</si>
  <si>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</si>
  <si>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</si>
  <si>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</si>
  <si>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</si>
  <si>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</si>
  <si>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</si>
  <si>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</si>
  <si>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</si>
  <si>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</si>
  <si>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</si>
  <si>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</si>
  <si>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</si>
  <si>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</si>
  <si>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</si>
  <si>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</si>
  <si>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</si>
  <si>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</si>
  <si>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</si>
  <si>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</si>
  <si>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</si>
  <si>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</si>
  <si>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</si>
  <si>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</si>
  <si>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</si>
  <si>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</si>
  <si>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</si>
  <si>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</si>
  <si>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</si>
  <si>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</si>
  <si>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</si>
  <si>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</si>
  <si>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</si>
  <si>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</si>
  <si>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</si>
  <si>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</si>
  <si>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</si>
  <si>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</si>
  <si>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</si>
  <si>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</si>
  <si>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</si>
  <si>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</si>
  <si>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</si>
  <si>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</si>
  <si>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</si>
  <si>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</si>
  <si>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</si>
  <si>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</si>
  <si>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</si>
  <si>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</si>
  <si>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</si>
  <si>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</si>
  <si>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</si>
  <si>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</si>
  <si>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</si>
  <si>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</si>
  <si>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</si>
  <si>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</si>
  <si>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</si>
  <si>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</si>
  <si>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</si>
  <si>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</si>
  <si>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</si>
  <si>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</si>
  <si>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</si>
  <si>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</si>
  <si>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</si>
  <si>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</si>
  <si>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</si>
  <si>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</si>
  <si>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</si>
  <si>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</si>
  <si>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</si>
  <si>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</si>
  <si>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</si>
  <si>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</si>
  <si>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</si>
  <si>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</si>
  <si>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</si>
  <si>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</si>
  <si>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</si>
  <si>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</si>
  <si>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</si>
  <si>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</si>
  <si>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</si>
  <si>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</si>
  <si>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</si>
  <si>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</si>
  <si>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</si>
  <si>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</si>
  <si>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</si>
  <si>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</si>
  <si>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</si>
  <si>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</si>
  <si>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</si>
  <si>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</si>
  <si>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</si>
  <si>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</si>
  <si>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</si>
  <si>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</si>
  <si>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</si>
  <si>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</si>
  <si>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</si>
  <si>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</si>
  <si>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</si>
  <si>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</si>
  <si>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</si>
  <si>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</si>
  <si>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</si>
  <si>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</si>
  <si>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</si>
  <si>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</si>
  <si>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</si>
  <si>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</si>
  <si>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</si>
  <si>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</si>
  <si>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</si>
  <si>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</si>
  <si>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</si>
  <si>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</si>
  <si>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</si>
  <si>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</si>
  <si>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</si>
  <si>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</si>
  <si>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</si>
  <si>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</si>
  <si>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</si>
  <si>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</si>
  <si>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</si>
  <si>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</si>
  <si>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</si>
  <si>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</si>
  <si>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</si>
  <si>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</si>
  <si>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</si>
  <si>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</si>
  <si>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</si>
  <si>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</si>
  <si>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</si>
  <si>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</si>
  <si>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</si>
  <si>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</si>
  <si>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</si>
  <si>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</si>
  <si>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</si>
  <si>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</si>
  <si>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</si>
  <si>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</si>
  <si>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</si>
  <si>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</si>
  <si>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</si>
  <si>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</si>
  <si>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</si>
  <si>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</si>
  <si>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</si>
  <si>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</si>
  <si>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</si>
  <si>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</si>
  <si>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</si>
  <si>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</si>
  <si>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</si>
  <si>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</si>
  <si>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</si>
  <si>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</si>
  <si>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</si>
  <si>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</si>
  <si>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</si>
  <si>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</si>
  <si>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</si>
  <si>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</si>
  <si>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</si>
  <si>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</si>
  <si>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</si>
  <si>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</si>
  <si>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</si>
  <si>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</si>
  <si>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</si>
  <si>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</si>
  <si>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</si>
  <si>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</si>
  <si>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</si>
  <si>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</si>
  <si>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</si>
  <si>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</si>
  <si>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</si>
  <si>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</si>
  <si>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</si>
  <si>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</si>
  <si>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</si>
  <si>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</si>
  <si>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</si>
  <si>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</si>
  <si>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</si>
  <si>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</si>
  <si>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</si>
  <si>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</si>
  <si>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</si>
  <si>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</si>
  <si>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</si>
  <si>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</si>
  <si>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</si>
  <si>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</si>
  <si>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</si>
  <si>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</si>
  <si>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</si>
  <si>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</si>
  <si>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</si>
  <si>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</si>
  <si>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</si>
  <si>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</si>
  <si>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</si>
  <si>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</si>
  <si>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</si>
  <si>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</si>
  <si>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</si>
  <si>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</si>
  <si>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</si>
  <si>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</si>
  <si>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</si>
  <si>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</si>
  <si>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</si>
  <si>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</si>
  <si>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</si>
  <si>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</si>
  <si>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</si>
  <si>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</si>
  <si>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</si>
  <si>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</si>
  <si>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</si>
  <si>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</si>
  <si>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</si>
  <si>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</si>
  <si>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</si>
  <si>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</si>
  <si>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</si>
  <si>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</si>
  <si>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</si>
  <si>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</si>
  <si>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</si>
  <si>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</si>
  <si>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</si>
  <si>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</si>
  <si>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</si>
  <si>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</si>
  <si>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</si>
  <si>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</si>
  <si>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</si>
  <si>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</si>
  <si>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</si>
  <si>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</si>
  <si>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</si>
  <si>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</si>
  <si>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</si>
  <si>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</si>
  <si>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</si>
  <si>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</si>
  <si>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</si>
  <si>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</si>
  <si>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</si>
  <si>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</si>
  <si>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</si>
  <si>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</si>
  <si>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</si>
  <si>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</si>
  <si>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</si>
  <si>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</si>
  <si>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</si>
  <si>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</si>
  <si>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</si>
  <si>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</si>
  <si>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</si>
  <si>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</si>
  <si>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</si>
  <si>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</si>
  <si>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</si>
  <si>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</si>
  <si>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</si>
  <si>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</si>
  <si>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</si>
  <si>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</si>
  <si>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</si>
  <si>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</si>
  <si>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</si>
  <si>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</si>
  <si>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</si>
  <si>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</si>
  <si>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</si>
  <si>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</si>
  <si>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</si>
  <si>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</si>
  <si>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</si>
  <si>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</si>
  <si>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</si>
  <si>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</si>
  <si>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</si>
  <si>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</si>
  <si>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</si>
  <si>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</si>
  <si>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</si>
  <si>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</si>
  <si>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</si>
  <si>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</si>
  <si>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</si>
  <si>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</si>
  <si>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</si>
  <si>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</si>
  <si>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</si>
  <si>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</si>
  <si>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</si>
  <si>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</si>
  <si>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</si>
  <si>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</si>
  <si>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</si>
  <si>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</si>
  <si>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</si>
  <si>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</si>
  <si>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</si>
  <si>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</si>
  <si>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</si>
  <si>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</si>
  <si>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</si>
  <si>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</si>
  <si>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</si>
  <si>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</si>
  <si>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</si>
  <si>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</si>
  <si>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</si>
  <si>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</si>
  <si>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</si>
  <si>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</si>
  <si>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</si>
  <si>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</si>
  <si>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</si>
  <si>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</si>
  <si>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</si>
  <si>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</si>
  <si>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</si>
  <si>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</si>
  <si>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</si>
  <si>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</si>
  <si>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</si>
  <si>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</si>
  <si>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</si>
  <si>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</si>
  <si>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</si>
  <si>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</si>
  <si>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</si>
  <si>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</si>
  <si>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</si>
  <si>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</si>
  <si>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</si>
  <si>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</si>
  <si>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</si>
  <si>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</si>
  <si>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</si>
  <si>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</si>
  <si>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</si>
  <si>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</si>
  <si>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</si>
  <si>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</si>
  <si>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</si>
  <si>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</si>
  <si>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</si>
  <si>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</si>
  <si>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</si>
  <si>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</si>
  <si>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</si>
  <si>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</si>
  <si>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</si>
  <si>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</si>
  <si>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</si>
  <si>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</si>
  <si>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</si>
  <si>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</si>
  <si>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</si>
  <si>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</si>
  <si>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</si>
  <si>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</si>
  <si>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</si>
  <si>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</si>
  <si>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</si>
  <si>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</si>
  <si>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</si>
  <si>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</si>
  <si>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</si>
  <si>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</si>
  <si>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</si>
  <si>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</si>
  <si>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</si>
  <si>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</si>
  <si>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</si>
  <si>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</si>
  <si>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</si>
  <si>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</si>
  <si>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</si>
  <si>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</si>
  <si>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</si>
  <si>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</si>
  <si>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</si>
  <si>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</si>
  <si>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</si>
  <si>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</si>
  <si>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</si>
  <si>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</si>
  <si>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</si>
  <si>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</si>
  <si>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</si>
  <si>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</si>
  <si>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</si>
  <si>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</si>
  <si>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</si>
  <si>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</si>
  <si>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</si>
  <si>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</si>
  <si>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</si>
  <si>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</si>
  <si>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</si>
  <si>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</si>
  <si>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</si>
  <si>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</si>
  <si>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</si>
  <si>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</si>
  <si>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</si>
  <si>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</si>
  <si>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</si>
  <si>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</si>
  <si>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</si>
  <si>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</si>
  <si>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</si>
  <si>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</si>
  <si>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</si>
  <si>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</si>
  <si>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</si>
  <si>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</si>
  <si>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</si>
  <si>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</si>
  <si>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</si>
  <si>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</si>
  <si>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</si>
  <si>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</si>
  <si>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</si>
  <si>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</si>
  <si>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</si>
  <si>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</si>
  <si>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</si>
  <si>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</si>
  <si>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</si>
  <si>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</si>
  <si>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</si>
  <si>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</si>
  <si>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</si>
  <si>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</si>
  <si>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</si>
  <si>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</si>
  <si>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</si>
  <si>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</si>
  <si>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</si>
  <si>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</si>
  <si>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</si>
  <si>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</si>
  <si>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</si>
  <si>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</si>
  <si>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</si>
  <si>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</si>
  <si>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</si>
  <si>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</si>
  <si>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</si>
  <si>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</si>
  <si>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</si>
  <si>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</si>
  <si>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</si>
  <si>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</si>
  <si>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</si>
  <si>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</si>
  <si>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</si>
  <si>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</si>
  <si>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</si>
  <si>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</si>
  <si>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</si>
  <si>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</si>
  <si>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</si>
  <si>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</si>
  <si>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</si>
  <si>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</si>
  <si>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</si>
  <si>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</si>
  <si>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</si>
  <si>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</si>
  <si>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</si>
  <si>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</si>
  <si>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</si>
  <si>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</si>
  <si>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</si>
  <si>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</si>
  <si>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</si>
  <si>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</si>
  <si>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</si>
  <si>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</si>
  <si>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</si>
  <si>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</si>
  <si>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</si>
  <si>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</si>
  <si>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</si>
  <si>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</si>
  <si>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</si>
  <si>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</si>
  <si>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</si>
  <si>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</si>
  <si>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</si>
  <si>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</si>
  <si>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</si>
  <si>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</si>
  <si>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</si>
  <si>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</si>
  <si>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</si>
  <si>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</si>
  <si>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</si>
  <si>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</si>
  <si>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</si>
  <si>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</si>
  <si>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</si>
  <si>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</si>
  <si>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</si>
  <si>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</si>
  <si>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</si>
  <si>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</si>
  <si>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</si>
  <si>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</si>
  <si>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</si>
  <si>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</si>
  <si>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</si>
  <si>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</si>
  <si>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</si>
  <si>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</si>
  <si>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</si>
  <si>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</si>
  <si>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</si>
  <si>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</si>
  <si>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</si>
  <si>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</si>
  <si>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</si>
  <si>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</si>
  <si>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</si>
  <si>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</si>
  <si>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</si>
  <si>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</si>
  <si>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</si>
  <si>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</si>
  <si>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</si>
  <si>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</si>
  <si>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</si>
  <si>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</si>
  <si>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</si>
  <si>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</si>
  <si>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</si>
  <si>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</si>
  <si>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</si>
  <si>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</si>
  <si>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</si>
  <si>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</si>
  <si>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</si>
  <si>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</si>
  <si>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</si>
  <si>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</si>
  <si>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</si>
  <si>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</si>
  <si>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</si>
  <si>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</si>
  <si>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</si>
  <si>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</si>
  <si>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</si>
  <si>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</si>
  <si>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</si>
  <si>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</si>
  <si>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</si>
  <si>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</si>
  <si>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</si>
  <si>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</si>
  <si>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</si>
  <si>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</si>
  <si>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</si>
  <si>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</si>
  <si>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</si>
  <si>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</si>
  <si>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</si>
  <si>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</si>
  <si>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</si>
  <si>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</si>
  <si>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</si>
  <si>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</si>
  <si>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</si>
  <si>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</si>
  <si>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</si>
  <si>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</si>
  <si>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</si>
  <si>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</si>
  <si>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</si>
  <si>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</si>
  <si>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</si>
  <si>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</si>
  <si>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</si>
  <si>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</si>
  <si>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</si>
  <si>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</si>
  <si>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</si>
  <si>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</si>
  <si>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</si>
  <si>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</si>
  <si>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</si>
  <si>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</si>
  <si>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</si>
  <si>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</si>
  <si>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</si>
  <si>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</si>
  <si>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</si>
  <si>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</si>
  <si>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</si>
  <si>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</si>
  <si>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</si>
  <si>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</si>
  <si>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</si>
  <si>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</si>
  <si>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</si>
  <si>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</si>
  <si>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</si>
  <si>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</si>
  <si>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</si>
  <si>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</si>
  <si>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</si>
  <si>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</si>
  <si>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</si>
  <si>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</si>
  <si>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</si>
  <si>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</si>
  <si>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</si>
  <si>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</si>
  <si>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</si>
  <si>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</si>
  <si>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</si>
  <si>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</si>
  <si>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</si>
  <si>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</si>
  <si>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</si>
  <si>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</si>
  <si>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</si>
  <si>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</si>
  <si>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</si>
  <si>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</si>
  <si>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</si>
  <si>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</si>
  <si>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</si>
  <si>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</si>
  <si>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</si>
  <si>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</si>
  <si>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</si>
  <si>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</si>
  <si>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</si>
  <si>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</si>
  <si>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</si>
  <si>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</si>
  <si>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</si>
  <si>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</si>
  <si>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</si>
  <si>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</si>
  <si>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</si>
  <si>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</si>
  <si>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</si>
  <si>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</si>
  <si>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</si>
  <si>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</si>
  <si>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</si>
  <si>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</si>
  <si>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</si>
  <si>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</si>
  <si>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</si>
  <si>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</si>
  <si>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</si>
  <si>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</si>
  <si>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</si>
  <si>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</si>
  <si>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</si>
  <si>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</si>
  <si>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</si>
  <si>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</si>
  <si>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</si>
  <si>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</si>
  <si>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</si>
  <si>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</si>
  <si>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</si>
  <si>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</si>
  <si>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</si>
  <si>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</si>
  <si>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</si>
  <si>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</si>
  <si>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</si>
  <si>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</si>
  <si>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</si>
  <si>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</si>
  <si>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</si>
  <si>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</si>
  <si>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</si>
  <si>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</si>
  <si>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</si>
  <si>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</si>
  <si>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</si>
  <si>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</si>
  <si>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</si>
  <si>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</si>
  <si>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</si>
  <si>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</si>
  <si>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</si>
  <si>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</si>
  <si>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</si>
  <si>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</si>
  <si>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</si>
  <si>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</si>
  <si>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</si>
  <si>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</si>
  <si>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</si>
  <si>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</si>
  <si>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</si>
  <si>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</si>
  <si>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</si>
  <si>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</si>
  <si>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</si>
  <si>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</si>
  <si>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</si>
  <si>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</si>
  <si>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</si>
  <si>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</si>
  <si>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</si>
  <si>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</si>
  <si>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</si>
  <si>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</si>
  <si>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</si>
  <si>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</si>
  <si>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</si>
  <si>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</si>
  <si>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</si>
  <si>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</si>
  <si>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</si>
  <si>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</si>
  <si>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</si>
  <si>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</si>
  <si>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</si>
  <si>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</si>
  <si>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</si>
  <si>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</si>
  <si>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</si>
  <si>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</si>
  <si>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</si>
  <si>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</si>
  <si>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</si>
  <si>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</si>
  <si>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</si>
  <si>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</si>
  <si>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</si>
  <si>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</si>
  <si>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</si>
  <si>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</si>
  <si>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</si>
  <si>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</si>
  <si>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</si>
  <si>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</si>
  <si>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</si>
  <si>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</si>
  <si>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</si>
  <si>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</si>
  <si>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</si>
  <si>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</si>
  <si>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</si>
  <si>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</si>
  <si>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</si>
  <si>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</si>
  <si>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</si>
  <si>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</si>
  <si>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</si>
  <si>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</si>
  <si>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</si>
  <si>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</si>
  <si>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</si>
  <si>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</si>
  <si>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</si>
  <si>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</si>
  <si>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</si>
  <si>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</si>
  <si>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</si>
  <si>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</si>
  <si>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</si>
  <si>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</si>
  <si>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</si>
  <si>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</si>
  <si>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</si>
  <si>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</si>
  <si>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</si>
  <si>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</si>
  <si>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</si>
  <si>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</si>
  <si>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</si>
  <si>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</si>
  <si>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</si>
  <si>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</si>
  <si>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</si>
  <si>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</si>
  <si>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</si>
  <si>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</si>
  <si>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</si>
  <si>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</si>
  <si>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</si>
  <si>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</si>
  <si>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</si>
  <si>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</si>
  <si>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</si>
  <si>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</si>
  <si>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</si>
  <si>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</si>
  <si>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</si>
  <si>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</si>
  <si>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</si>
  <si>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</si>
  <si>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</si>
  <si>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</si>
  <si>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</si>
  <si>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</si>
  <si>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</si>
  <si>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</si>
  <si>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</si>
  <si>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</si>
  <si>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</si>
  <si>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</si>
  <si>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</si>
  <si>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</si>
  <si>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</si>
  <si>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</si>
  <si>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</si>
  <si>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</si>
  <si>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</si>
  <si>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</si>
  <si>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</si>
  <si>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</si>
  <si>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</si>
  <si>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</si>
  <si>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</si>
  <si>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</si>
  <si>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</si>
  <si>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</si>
  <si>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</si>
  <si>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</si>
  <si>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</si>
  <si>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</si>
  <si>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</si>
  <si>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</si>
  <si>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</si>
  <si>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</si>
  <si>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</si>
  <si>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</si>
  <si>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</si>
  <si>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</si>
  <si>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</si>
  <si>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</si>
  <si>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</si>
  <si>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</si>
  <si>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</si>
  <si>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</si>
  <si>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</si>
  <si>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</si>
  <si>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</si>
  <si>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</si>
  <si>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</si>
  <si>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</si>
  <si>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</si>
  <si>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</si>
  <si>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</si>
  <si>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</si>
  <si>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</si>
  <si>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</si>
  <si>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</si>
  <si>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</si>
  <si>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</si>
  <si>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</si>
  <si>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</si>
  <si>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</si>
  <si>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</si>
  <si>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</si>
  <si>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</si>
  <si>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</si>
  <si>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</si>
  <si>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</si>
  <si>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</si>
  <si>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</si>
  <si>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</si>
  <si>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</si>
  <si>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</si>
  <si>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</si>
  <si>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</si>
  <si>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</si>
  <si>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</si>
  <si>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</si>
  <si>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</si>
  <si>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</si>
  <si>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</si>
  <si>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</si>
  <si>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</si>
  <si>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</si>
  <si>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</si>
  <si>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</si>
  <si>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</si>
  <si>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</si>
  <si>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</si>
  <si>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</si>
  <si>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</si>
  <si>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</si>
  <si>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</si>
  <si>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</si>
  <si>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</si>
  <si>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</si>
  <si>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</si>
  <si>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</si>
  <si>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</si>
  <si>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</si>
  <si>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</si>
  <si>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</si>
  <si>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</si>
  <si>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</si>
  <si>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</si>
  <si>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</si>
  <si>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</si>
  <si>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</si>
  <si>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</si>
  <si>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</si>
  <si>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</si>
  <si>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</si>
  <si>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</si>
  <si>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</si>
  <si>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</si>
  <si>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</si>
  <si>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</si>
  <si>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</si>
  <si>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</si>
  <si>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</si>
  <si>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</si>
  <si>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</si>
  <si>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</si>
  <si>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</si>
  <si>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</si>
  <si>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</si>
  <si>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</si>
  <si>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</si>
  <si>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</si>
  <si>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</si>
  <si>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</si>
  <si>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</si>
  <si>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</si>
  <si>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</si>
  <si>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</si>
  <si>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</si>
  <si>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</si>
  <si>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</si>
  <si>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</si>
  <si>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</si>
  <si>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</si>
  <si>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</si>
  <si>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</si>
  <si>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</si>
  <si>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</si>
  <si>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</si>
  <si>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</si>
  <si>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</si>
  <si>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</si>
  <si>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</si>
  <si>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</si>
  <si>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</si>
  <si>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</si>
  <si>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</si>
  <si>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</si>
  <si>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</si>
  <si>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</si>
  <si>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</si>
  <si>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</si>
  <si>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</si>
  <si>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</si>
  <si>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</si>
  <si>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</si>
  <si>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</si>
  <si>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</si>
  <si>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</si>
  <si>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</si>
  <si>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</si>
  <si>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</si>
  <si>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</si>
  <si>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</si>
  <si>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</si>
  <si>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</si>
  <si>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</si>
  <si>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</si>
  <si>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</si>
  <si>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</si>
  <si>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</si>
  <si>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</si>
  <si>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</si>
  <si>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</si>
  <si>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</si>
  <si>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</si>
  <si>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</si>
  <si>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</si>
  <si>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</si>
  <si>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</si>
  <si>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</si>
  <si>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</si>
  <si>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</si>
  <si>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</si>
  <si>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</si>
  <si>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</si>
  <si>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</si>
  <si>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</si>
  <si>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</si>
  <si>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</si>
  <si>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</si>
  <si>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</si>
  <si>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</si>
  <si>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</si>
  <si>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</si>
  <si>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</si>
  <si>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</si>
  <si>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</si>
  <si>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</si>
  <si>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</si>
  <si>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</si>
  <si>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</si>
  <si>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</si>
  <si>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</si>
  <si>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</si>
  <si>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</si>
  <si>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</si>
  <si>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</si>
  <si>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</si>
  <si>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</si>
  <si>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</si>
  <si>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</si>
  <si>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</si>
  <si>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</si>
  <si>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</si>
  <si>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</si>
  <si>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</si>
  <si>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</si>
  <si>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</si>
  <si>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</si>
  <si>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</si>
  <si>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</si>
  <si>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</si>
  <si>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</si>
  <si>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</si>
  <si>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</si>
  <si>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</si>
  <si>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</si>
  <si>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</si>
  <si>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</si>
  <si>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</si>
  <si>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</si>
  <si>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</si>
  <si>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</si>
  <si>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</si>
  <si>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</si>
  <si>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</si>
  <si>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</si>
  <si>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</si>
  <si>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</si>
  <si>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</si>
  <si>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</si>
  <si>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</si>
  <si>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</si>
  <si>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</si>
  <si>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</si>
  <si>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</si>
  <si>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</si>
  <si>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</si>
  <si>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</si>
  <si>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</si>
  <si>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</si>
  <si>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</si>
  <si>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</si>
  <si>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</si>
  <si>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</si>
  <si>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</si>
  <si>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</si>
  <si>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</si>
  <si>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</si>
  <si>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</si>
  <si>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</si>
  <si>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</si>
  <si>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</si>
  <si>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</si>
  <si>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</si>
  <si>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</si>
  <si>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</si>
  <si>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</si>
  <si>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</si>
  <si>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</si>
  <si>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</si>
  <si>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</si>
  <si>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</si>
  <si>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</si>
  <si>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</si>
  <si>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</si>
  <si>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</si>
  <si>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</si>
  <si>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</si>
  <si>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</si>
  <si>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</si>
  <si>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</si>
  <si>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</si>
  <si>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</si>
  <si>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</si>
  <si>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</si>
  <si>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</si>
  <si>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</si>
  <si>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</si>
  <si>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</si>
  <si>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</si>
  <si>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</si>
  <si>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</si>
  <si>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</si>
  <si>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</si>
  <si>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</si>
  <si>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</si>
  <si>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</si>
  <si>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</si>
  <si>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</si>
  <si>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</si>
  <si>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</si>
  <si>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</si>
  <si>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</si>
  <si>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</si>
  <si>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</si>
  <si>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</si>
  <si>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</si>
  <si>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</si>
  <si>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</si>
  <si>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</si>
  <si>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</si>
  <si>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</si>
  <si>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</si>
  <si>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</si>
  <si>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</si>
  <si>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</si>
  <si>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</si>
  <si>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</si>
  <si>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</si>
  <si>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</si>
  <si>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</si>
  <si>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</si>
  <si>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</si>
  <si>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</si>
  <si>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</si>
  <si>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</si>
  <si>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</si>
  <si>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</si>
  <si>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</si>
  <si>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</si>
  <si>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</si>
  <si>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</si>
  <si>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</si>
  <si>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</si>
  <si>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</si>
  <si>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</si>
  <si>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</si>
  <si>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</si>
  <si>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</si>
  <si>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</si>
  <si>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</si>
  <si>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</si>
  <si>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</si>
  <si>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</si>
  <si>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</si>
  <si>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</si>
  <si>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</si>
  <si>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</si>
  <si>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</si>
  <si>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</si>
  <si>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</si>
  <si>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</si>
  <si>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</si>
  <si>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</si>
  <si>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</si>
  <si>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</si>
  <si>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</si>
  <si>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</si>
  <si>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</si>
  <si>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</si>
  <si>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</si>
  <si>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</si>
  <si>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</si>
  <si>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</si>
  <si>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</si>
  <si>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</si>
  <si>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</si>
  <si>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</si>
  <si>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</si>
  <si>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</si>
  <si>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</si>
  <si>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</si>
  <si>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</si>
  <si>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</si>
  <si>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</si>
  <si>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</si>
  <si>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</si>
  <si>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</si>
  <si>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</si>
  <si>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</si>
  <si>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</si>
  <si>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</si>
  <si>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</si>
  <si>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</si>
  <si>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</si>
  <si>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</si>
  <si>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</si>
  <si>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</si>
  <si>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</si>
  <si>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</si>
  <si>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</si>
  <si>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</si>
  <si>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</si>
  <si>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</si>
  <si>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</si>
  <si>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</si>
  <si>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</si>
  <si>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</si>
  <si>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</si>
  <si>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</si>
  <si>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</si>
  <si>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</si>
  <si>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</si>
  <si>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</si>
  <si>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</si>
  <si>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</si>
  <si>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</si>
  <si>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</si>
  <si>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</si>
  <si>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</si>
  <si>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</si>
  <si>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</si>
  <si>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</si>
  <si>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</si>
  <si>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</si>
  <si>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</si>
  <si>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</si>
  <si>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</si>
  <si>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</si>
  <si>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</si>
  <si>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</si>
  <si>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</si>
  <si>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</si>
  <si>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</si>
  <si>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</si>
  <si>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</si>
  <si>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</si>
  <si>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</si>
  <si>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</si>
  <si>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</si>
  <si>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</si>
  <si>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</si>
  <si>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</si>
  <si>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</si>
  <si>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</si>
  <si>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</si>
  <si>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</si>
  <si>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</si>
  <si>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</si>
  <si>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</si>
  <si>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</si>
  <si>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</si>
  <si>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</si>
  <si>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</si>
  <si>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</si>
  <si>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</si>
  <si>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</si>
  <si>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</si>
  <si>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</si>
  <si>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</si>
  <si>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</si>
  <si>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</si>
  <si>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</si>
  <si>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</si>
  <si>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</si>
  <si>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</si>
  <si>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</si>
  <si>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</si>
  <si>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</si>
  <si>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</si>
  <si>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</si>
  <si>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</si>
  <si>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</si>
  <si>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</si>
  <si>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</si>
  <si>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</si>
  <si>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</si>
  <si>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</si>
  <si>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</si>
  <si>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</si>
  <si>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</si>
  <si>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</si>
  <si>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</si>
  <si>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</si>
  <si>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</si>
  <si>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</si>
  <si>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</si>
  <si>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</si>
  <si>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</si>
  <si>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</si>
  <si>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</si>
  <si>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</si>
  <si>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</si>
  <si>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</si>
  <si>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</si>
  <si>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</si>
  <si>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</si>
  <si>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</si>
  <si>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</si>
  <si>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</si>
  <si>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</si>
  <si>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</si>
  <si>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</si>
  <si>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</si>
  <si>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</si>
  <si>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</si>
  <si>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</si>
  <si>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</si>
  <si>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</si>
  <si>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</si>
  <si>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</si>
  <si>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</si>
  <si>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</si>
  <si>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</si>
  <si>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</si>
  <si>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</si>
  <si>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</si>
  <si>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</si>
  <si>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</si>
  <si>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</si>
  <si>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</si>
  <si>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</si>
  <si>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</si>
  <si>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</si>
  <si>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</si>
  <si>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</si>
  <si>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</si>
  <si>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</si>
  <si>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</si>
  <si>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</si>
  <si>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</si>
  <si>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</si>
  <si>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</si>
  <si>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</si>
  <si>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</si>
  <si>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</si>
  <si>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</si>
  <si>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</si>
  <si>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</si>
  <si>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</si>
  <si>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</si>
  <si>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</si>
  <si>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</si>
  <si>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</si>
  <si>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</si>
  <si>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</si>
  <si>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</si>
  <si>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</si>
  <si>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</si>
  <si>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</si>
  <si>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</si>
  <si>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</si>
  <si>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</si>
  <si>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</si>
  <si>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</si>
  <si>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</si>
  <si>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</si>
  <si>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</si>
  <si>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</si>
  <si>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</si>
  <si>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</si>
  <si>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</si>
  <si>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</si>
  <si>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</si>
  <si>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</si>
  <si>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</si>
  <si>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</si>
  <si>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</si>
  <si>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</si>
  <si>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</si>
  <si>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</si>
  <si>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</si>
  <si>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</si>
  <si>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</si>
  <si>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</si>
  <si>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</si>
  <si>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</si>
  <si>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</si>
  <si>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</si>
  <si>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</si>
  <si>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</si>
  <si>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</si>
  <si>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</si>
  <si>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</si>
  <si>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</si>
  <si>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</si>
  <si>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</si>
  <si>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</si>
  <si>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</si>
  <si>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</si>
  <si>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</si>
  <si>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</si>
  <si>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</si>
  <si>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</si>
  <si>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</si>
  <si>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</si>
  <si>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</si>
  <si>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</si>
  <si>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</si>
  <si>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</si>
  <si>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</si>
  <si>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</si>
  <si>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</si>
  <si>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</si>
  <si>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</si>
  <si>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</si>
  <si>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</si>
  <si>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</si>
  <si>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</si>
  <si>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</si>
  <si>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</si>
  <si>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</si>
  <si>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</si>
  <si>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</si>
  <si>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</si>
  <si>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</si>
  <si>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</si>
  <si>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</si>
  <si>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</si>
  <si>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</si>
  <si>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</si>
  <si>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</si>
  <si>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</si>
  <si>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</si>
  <si>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</si>
  <si>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</si>
  <si>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</si>
  <si>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</si>
  <si>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</si>
  <si>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</si>
  <si>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</si>
  <si>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</si>
  <si>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</si>
  <si>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</si>
  <si>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</si>
  <si>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</si>
  <si>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</si>
  <si>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</si>
  <si>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</si>
  <si>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</si>
  <si>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</si>
  <si>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</si>
  <si>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</si>
  <si>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</si>
  <si>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</si>
  <si>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</si>
  <si>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</si>
  <si>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</si>
  <si>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</si>
  <si>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</si>
  <si>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</si>
  <si>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</si>
  <si>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</si>
  <si>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</si>
  <si>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</si>
  <si>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</si>
  <si>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</si>
  <si>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</si>
  <si>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</si>
  <si>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</si>
  <si>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</si>
  <si>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</si>
  <si>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</si>
  <si>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</si>
  <si>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</si>
  <si>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</si>
  <si>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</si>
  <si>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</si>
  <si>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</si>
  <si>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</si>
  <si>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</si>
  <si>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</si>
  <si>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</si>
  <si>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</si>
  <si>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</si>
  <si>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</si>
  <si>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</si>
  <si>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</si>
  <si>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</si>
  <si>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</si>
  <si>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</si>
  <si>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</si>
  <si>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</si>
  <si>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</si>
  <si>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</si>
  <si>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</si>
  <si>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</si>
  <si>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</si>
  <si>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</si>
  <si>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</si>
  <si>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</si>
  <si>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</si>
  <si>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</si>
  <si>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</si>
  <si>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</si>
  <si>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</si>
  <si>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</si>
  <si>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</si>
  <si>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</si>
  <si>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</si>
  <si>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</si>
  <si>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</si>
  <si>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</si>
  <si>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</si>
  <si>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</si>
  <si>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</si>
  <si>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</si>
  <si>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</si>
  <si>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</si>
  <si>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</si>
  <si>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</si>
  <si>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</si>
  <si>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</si>
  <si>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</si>
  <si>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</si>
  <si>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</si>
  <si>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</si>
  <si>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</si>
  <si>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</si>
  <si>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</si>
  <si>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</si>
  <si>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</si>
  <si>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</si>
  <si>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</si>
  <si>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</si>
  <si>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</si>
  <si>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</si>
  <si>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</si>
  <si>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</si>
  <si>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</si>
  <si>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</si>
  <si>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</si>
  <si>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</si>
  <si>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</si>
  <si>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</si>
  <si>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</si>
  <si>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</si>
  <si>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</si>
  <si>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</si>
  <si>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</si>
  <si>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</si>
  <si>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</si>
  <si>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</si>
  <si>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</si>
  <si>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</si>
  <si>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</si>
  <si>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</si>
  <si>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</si>
  <si>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</si>
  <si>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</si>
  <si>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</si>
  <si>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</si>
  <si>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</si>
  <si>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</si>
  <si>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</si>
  <si>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</si>
  <si>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</si>
  <si>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</si>
  <si>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</si>
  <si>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</si>
  <si>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</si>
  <si>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</si>
  <si>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</si>
  <si>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</si>
  <si>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</si>
  <si>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</si>
  <si>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</si>
  <si>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</si>
  <si>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</si>
  <si>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</si>
  <si>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</si>
  <si>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</si>
  <si>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</si>
  <si>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</si>
  <si>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</si>
  <si>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</si>
  <si>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</si>
  <si>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</si>
  <si>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</si>
  <si>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</si>
  <si>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</si>
  <si>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</si>
  <si>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</si>
  <si>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</si>
  <si>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</si>
  <si>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</si>
  <si>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</si>
  <si>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</si>
  <si>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</si>
  <si>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</si>
  <si>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</si>
  <si>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</si>
  <si>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</si>
  <si>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</si>
  <si>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</si>
  <si>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</si>
  <si>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</si>
  <si>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</si>
  <si>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</si>
  <si>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</si>
  <si>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</si>
  <si>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</si>
  <si>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</si>
  <si>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</si>
  <si>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</si>
  <si>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</si>
  <si>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</si>
  <si>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</si>
  <si>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</si>
  <si>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</si>
  <si>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</si>
  <si>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</si>
  <si>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</si>
  <si>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</si>
  <si>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</si>
  <si>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</si>
  <si>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</si>
  <si>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</si>
  <si>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</si>
  <si>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</si>
  <si>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</si>
  <si>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</si>
  <si>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</si>
  <si>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</si>
  <si>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</si>
  <si>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</si>
  <si>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</si>
  <si>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</si>
  <si>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</si>
  <si>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</si>
  <si>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</si>
  <si>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</si>
  <si>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</si>
  <si>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</si>
  <si>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</si>
  <si>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</si>
  <si>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</si>
  <si>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</si>
  <si>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</si>
  <si>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</si>
  <si>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</si>
  <si>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</si>
  <si>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</si>
  <si>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</si>
  <si>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</si>
  <si>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</si>
  <si>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</si>
  <si>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</si>
  <si>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</si>
  <si>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</si>
  <si>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</si>
  <si>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</si>
  <si>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</si>
  <si>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</si>
  <si>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</si>
  <si>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</si>
  <si>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</si>
  <si>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</si>
  <si>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</si>
  <si>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</si>
  <si>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</si>
  <si>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</si>
  <si>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</si>
  <si>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</si>
  <si>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</si>
  <si>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</si>
  <si>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</si>
  <si>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</si>
  <si>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</si>
  <si>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</si>
  <si>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</si>
  <si>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</si>
  <si>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</si>
  <si>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</si>
  <si>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</si>
  <si>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</si>
  <si>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</si>
  <si>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</si>
  <si>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</si>
  <si>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</si>
  <si>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</si>
  <si>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</si>
  <si>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</si>
  <si>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</si>
  <si>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</si>
  <si>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</si>
  <si>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</si>
  <si>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</si>
  <si>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</si>
  <si>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</si>
  <si>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</si>
  <si>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</si>
  <si>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</si>
  <si>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</si>
  <si>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</si>
  <si>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</si>
  <si>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</si>
  <si>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</si>
  <si>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</si>
  <si>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</si>
  <si>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</si>
  <si>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</si>
  <si>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</si>
  <si>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</si>
  <si>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</si>
  <si>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</si>
  <si>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</si>
  <si>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</si>
  <si>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</si>
  <si>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</si>
  <si>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</si>
  <si>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</si>
  <si>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</si>
  <si>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</si>
  <si>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</si>
  <si>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</si>
  <si>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</si>
  <si>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</si>
  <si>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</si>
  <si>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</si>
  <si>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</si>
  <si>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</si>
  <si>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</si>
  <si>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</si>
  <si>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</si>
  <si>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</si>
  <si>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</si>
  <si>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</si>
  <si>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</si>
  <si>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</si>
  <si>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</si>
  <si>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</si>
  <si>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</si>
  <si>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</si>
  <si>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</si>
  <si>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</si>
  <si>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</si>
  <si>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</si>
  <si>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</si>
  <si>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</si>
  <si>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</si>
  <si>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</si>
  <si>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</si>
  <si>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</si>
  <si>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</si>
  <si>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</si>
  <si>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</si>
  <si>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</si>
  <si>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</si>
  <si>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</si>
  <si>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</si>
  <si>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</si>
  <si>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</si>
  <si>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</si>
  <si>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</si>
  <si>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</si>
  <si>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</si>
  <si>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</si>
  <si>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</si>
  <si>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</si>
  <si>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</si>
  <si>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</si>
  <si>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</si>
  <si>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</si>
  <si>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</si>
  <si>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</si>
  <si>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</si>
  <si>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</si>
  <si>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</si>
  <si>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</si>
  <si>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</si>
  <si>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</si>
  <si>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</si>
  <si>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</si>
  <si>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</si>
  <si>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</si>
  <si>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</si>
  <si>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</si>
  <si>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</si>
  <si>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</si>
  <si>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</si>
  <si>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</si>
  <si>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</si>
  <si>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</si>
  <si>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</si>
  <si>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</si>
  <si>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</si>
  <si>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</si>
  <si>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</si>
  <si>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</si>
  <si>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</si>
  <si>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</si>
  <si>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</si>
  <si>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</si>
  <si>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</si>
  <si>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</si>
  <si>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</si>
  <si>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</si>
  <si>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</si>
  <si>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</si>
  <si>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</si>
  <si>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</si>
  <si>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</si>
  <si>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</si>
  <si>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</si>
  <si>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</si>
  <si>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</si>
  <si>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</si>
  <si>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</si>
  <si>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</si>
  <si>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</si>
  <si>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</si>
  <si>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</si>
  <si>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</si>
  <si>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</si>
  <si>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</si>
  <si>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</si>
  <si>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</si>
  <si>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</si>
  <si>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</si>
  <si>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</si>
  <si>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</si>
  <si>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</si>
  <si>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</si>
  <si>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</si>
  <si>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</si>
  <si>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</si>
  <si>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</si>
  <si>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</si>
  <si>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</si>
  <si>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</si>
  <si>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</si>
  <si>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</si>
  <si>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</si>
  <si>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</si>
  <si>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</si>
  <si>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</si>
  <si>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</si>
  <si>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</si>
  <si>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</si>
  <si>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</si>
  <si>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</si>
  <si>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</si>
  <si>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</si>
  <si>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</si>
  <si>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</si>
  <si>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</si>
  <si>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</si>
  <si>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</si>
  <si>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</si>
  <si>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</si>
  <si>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</si>
  <si>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</si>
  <si>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</si>
  <si>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</si>
  <si>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</si>
  <si>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</si>
  <si>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</si>
  <si>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</si>
  <si>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</si>
  <si>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</si>
  <si>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</si>
  <si>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</si>
  <si>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</si>
  <si>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</si>
  <si>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</si>
  <si>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</si>
  <si>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</si>
  <si>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</si>
  <si>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</si>
  <si>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</si>
  <si>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</si>
  <si>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</si>
  <si>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</si>
  <si>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</si>
  <si>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</si>
  <si>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</si>
  <si>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</si>
  <si>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</si>
  <si>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</si>
  <si>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</si>
  <si>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</si>
  <si>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</si>
  <si>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</si>
  <si>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</si>
  <si>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</si>
  <si>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</si>
  <si>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</si>
  <si>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</si>
  <si>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</si>
  <si>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</si>
  <si>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</si>
  <si>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</si>
  <si>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</si>
  <si>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</si>
  <si>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</si>
  <si>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</si>
  <si>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</si>
  <si>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</si>
  <si>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</si>
  <si>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</si>
  <si>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</si>
  <si>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</si>
  <si>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</si>
  <si>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</si>
  <si>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</si>
  <si>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</si>
  <si>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</si>
  <si>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</si>
  <si>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</si>
  <si>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</si>
  <si>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</si>
  <si>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</si>
  <si>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</si>
  <si>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</si>
  <si>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</si>
  <si>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</si>
  <si>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</si>
  <si>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</si>
  <si>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</si>
  <si>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</si>
  <si>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</si>
  <si>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</si>
  <si>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</si>
  <si>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</si>
  <si>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</si>
  <si>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</si>
  <si>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</si>
  <si>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</si>
  <si>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</si>
  <si>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</si>
  <si>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</si>
  <si>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</si>
  <si>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</si>
  <si>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</si>
  <si>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</si>
  <si>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</si>
  <si>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</si>
  <si>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</si>
  <si>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</si>
  <si>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</si>
  <si>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</si>
  <si>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</si>
  <si>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</si>
  <si>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</si>
  <si>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</si>
  <si>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</si>
  <si>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</si>
  <si>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</si>
  <si>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</si>
  <si>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</si>
  <si>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</si>
  <si>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</si>
  <si>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</si>
  <si>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</si>
  <si>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</si>
  <si>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</si>
  <si>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</si>
  <si>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</si>
  <si>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</si>
  <si>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</si>
  <si>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</si>
  <si>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</si>
  <si>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</si>
  <si>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</si>
  <si>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</si>
  <si>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</si>
  <si>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</si>
  <si>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</si>
  <si>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</si>
  <si>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</si>
  <si>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</si>
  <si>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</si>
  <si>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</si>
  <si>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</si>
  <si>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</si>
  <si>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</si>
  <si>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</si>
  <si>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</si>
  <si>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</si>
  <si>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</si>
  <si>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</si>
  <si>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</si>
  <si>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</si>
  <si>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</si>
  <si>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</si>
  <si>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</si>
  <si>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</si>
  <si>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</si>
  <si>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</si>
  <si>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</si>
  <si>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</si>
  <si>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</si>
  <si>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</si>
  <si>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</si>
  <si>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</si>
  <si>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</si>
  <si>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</si>
  <si>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</si>
  <si>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</si>
  <si>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</si>
  <si>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</si>
  <si>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</si>
  <si>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</si>
  <si>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</si>
  <si>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</si>
  <si>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</si>
  <si>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</si>
  <si>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</si>
  <si>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</si>
  <si>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</si>
  <si>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</si>
  <si>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</si>
  <si>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</si>
  <si>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</si>
  <si>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</si>
  <si>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</si>
  <si>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</si>
  <si>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</si>
  <si>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</si>
  <si>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</si>
  <si>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</si>
  <si>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</si>
  <si>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</si>
  <si>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</si>
  <si>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</si>
  <si>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</si>
  <si>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</si>
  <si>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</si>
  <si>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</si>
  <si>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</si>
  <si>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</si>
  <si>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</si>
  <si>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</si>
  <si>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</si>
  <si>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</si>
  <si>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</si>
  <si>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</si>
  <si>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</si>
  <si>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</si>
  <si>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</si>
  <si>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</si>
  <si>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</si>
  <si>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</si>
  <si>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</si>
  <si>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</si>
  <si>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</si>
  <si>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</si>
  <si>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</si>
  <si>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</si>
  <si>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</si>
  <si>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</si>
  <si>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</si>
  <si>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</si>
  <si>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</si>
  <si>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</si>
  <si>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</si>
  <si>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</si>
  <si>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</si>
  <si>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</si>
  <si>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</si>
  <si>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</si>
  <si>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</si>
  <si>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</si>
  <si>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</si>
  <si>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</si>
  <si>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</si>
  <si>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</si>
  <si>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</si>
  <si>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</si>
  <si>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</si>
  <si>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</si>
  <si>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</si>
  <si>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</si>
  <si>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</si>
  <si>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</si>
  <si>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</si>
  <si>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</si>
  <si>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</si>
  <si>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</si>
  <si>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</si>
  <si>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</si>
  <si>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</si>
  <si>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</si>
  <si>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</si>
  <si>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</si>
  <si>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</si>
  <si>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</si>
  <si>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</si>
  <si>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</si>
  <si>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</si>
  <si>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</si>
  <si>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</si>
  <si>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</si>
  <si>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</si>
  <si>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</si>
  <si>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</si>
  <si>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</si>
  <si>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</si>
  <si>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</si>
  <si>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</si>
  <si>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</si>
  <si>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</si>
  <si>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</si>
  <si>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</si>
  <si>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</si>
  <si>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</si>
  <si>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</si>
  <si>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</si>
  <si>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</si>
  <si>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</si>
  <si>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</si>
  <si>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</si>
  <si>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</si>
  <si>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</si>
  <si>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</si>
  <si>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</si>
  <si>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</si>
  <si>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</si>
  <si>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</si>
  <si>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</si>
  <si>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</si>
  <si>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</si>
  <si>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</si>
  <si>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</si>
  <si>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</si>
  <si>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</si>
  <si>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</si>
  <si>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</si>
  <si>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</si>
  <si>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</si>
  <si>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</si>
  <si>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</si>
  <si>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</si>
  <si>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</si>
  <si>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</si>
  <si>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</si>
  <si>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</si>
  <si>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</si>
  <si>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</si>
  <si>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</si>
  <si>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</si>
  <si>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</si>
  <si>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</si>
  <si>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</si>
  <si>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</si>
  <si>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</si>
  <si>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</si>
  <si>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</si>
  <si>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</si>
  <si>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</si>
  <si>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</si>
  <si>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</si>
  <si>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</si>
  <si>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</si>
  <si>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</si>
  <si>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</si>
  <si>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</si>
  <si>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</si>
  <si>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</si>
  <si>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</si>
  <si>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</si>
  <si>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</si>
  <si>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</si>
  <si>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</si>
  <si>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</si>
  <si>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</si>
  <si>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</si>
  <si>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</si>
  <si>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</si>
  <si>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</si>
  <si>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</si>
  <si>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</si>
  <si>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</si>
  <si>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</si>
  <si>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</si>
  <si>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</si>
  <si>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</si>
  <si>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</si>
  <si>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</si>
  <si>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</si>
  <si>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</si>
  <si>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</si>
  <si>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</si>
  <si>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</si>
  <si>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</si>
  <si>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</si>
  <si>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</si>
  <si>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</si>
  <si>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</si>
  <si>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</si>
  <si>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</si>
  <si>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</si>
  <si>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</si>
  <si>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</si>
  <si>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</si>
  <si>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</si>
  <si>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</si>
  <si>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</si>
  <si>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</si>
  <si>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</si>
  <si>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</si>
  <si>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</si>
  <si>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</si>
  <si>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</si>
  <si>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</si>
  <si>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</si>
  <si>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</si>
  <si>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</si>
  <si>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</si>
  <si>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</si>
  <si>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</si>
  <si>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</si>
  <si>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</si>
  <si>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</si>
  <si>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</si>
  <si>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</si>
  <si>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</si>
  <si>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</si>
  <si>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</si>
  <si>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</si>
  <si>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</si>
  <si>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</si>
  <si>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</si>
  <si>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</si>
  <si>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</si>
  <si>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</si>
  <si>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</si>
  <si>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</si>
  <si>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</si>
  <si>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</si>
  <si>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</si>
  <si>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</si>
  <si>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</si>
  <si>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</si>
  <si>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</si>
  <si>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</si>
  <si>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</si>
  <si>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</si>
  <si>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</si>
  <si>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</si>
  <si>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</si>
  <si>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</si>
  <si>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</si>
  <si>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</si>
  <si>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</si>
  <si>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</si>
  <si>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</si>
  <si>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</si>
  <si>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</si>
  <si>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</si>
  <si>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</si>
  <si>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</si>
  <si>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</si>
  <si>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</si>
  <si>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</si>
  <si>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</si>
  <si>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</si>
  <si>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</si>
  <si>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</si>
  <si>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</si>
  <si>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</si>
  <si>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</si>
  <si>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</si>
  <si>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</si>
  <si>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</si>
  <si>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</si>
  <si>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</si>
  <si>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</si>
  <si>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</si>
  <si>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</si>
  <si>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</si>
  <si>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</si>
  <si>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</si>
  <si>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</si>
  <si>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</si>
  <si>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</si>
  <si>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</si>
  <si>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</si>
  <si>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</si>
  <si>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</si>
  <si>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</si>
  <si>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</si>
  <si>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</si>
  <si>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</si>
  <si>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</si>
  <si>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</si>
  <si>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</si>
  <si>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</si>
  <si>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</si>
  <si>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</si>
  <si>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</si>
  <si>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</si>
  <si>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</si>
  <si>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</si>
  <si>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</si>
  <si>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</si>
  <si>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</si>
  <si>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</si>
  <si>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</si>
  <si>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</si>
  <si>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</si>
  <si>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</si>
  <si>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</si>
  <si>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</si>
  <si>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</si>
  <si>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</si>
  <si>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</si>
  <si>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</si>
  <si>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</si>
  <si>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</si>
  <si>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</si>
  <si>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</si>
  <si>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</si>
  <si>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</si>
  <si>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</si>
  <si>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</si>
  <si>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</si>
  <si>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</si>
  <si>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</si>
  <si>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</si>
  <si>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</si>
  <si>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</si>
  <si>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</si>
  <si>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</si>
  <si>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</si>
  <si>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</si>
  <si>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</si>
  <si>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</si>
  <si>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</si>
  <si>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</si>
  <si>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</si>
  <si>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</si>
  <si>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</si>
  <si>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</si>
  <si>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</si>
  <si>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</si>
  <si>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</si>
  <si>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</si>
  <si>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</si>
  <si>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</si>
  <si>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</si>
  <si>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</si>
  <si>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</si>
  <si>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</si>
  <si>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</si>
  <si>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</si>
  <si>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</si>
  <si>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</si>
  <si>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</si>
  <si>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</si>
  <si>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</si>
  <si>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</si>
  <si>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</si>
  <si>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</si>
  <si>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</si>
  <si>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</si>
  <si>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</si>
  <si>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</si>
  <si>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</si>
  <si>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</si>
  <si>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</si>
  <si>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</si>
  <si>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</si>
  <si>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</si>
  <si>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</si>
  <si>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</si>
  <si>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</si>
  <si>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</si>
  <si>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</si>
  <si>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</si>
  <si>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</si>
  <si>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</si>
  <si>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</si>
  <si>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</si>
  <si>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</si>
  <si>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</si>
  <si>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</si>
  <si>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</si>
  <si>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</si>
  <si>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</si>
  <si>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</si>
  <si>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</si>
  <si>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</si>
  <si>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</si>
  <si>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</si>
  <si>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</si>
  <si>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</si>
  <si>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</si>
  <si>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</si>
  <si>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</si>
  <si>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</si>
  <si>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</si>
  <si>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</si>
  <si>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</si>
  <si>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</si>
  <si>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</si>
  <si>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</si>
  <si>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</si>
  <si>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</si>
  <si>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</si>
  <si>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</si>
  <si>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</si>
  <si>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</si>
  <si>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</si>
  <si>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</si>
  <si>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</si>
  <si>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</si>
  <si>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</si>
  <si>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</si>
  <si>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</si>
  <si>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</si>
  <si>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</si>
  <si>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</si>
  <si>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</si>
  <si>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</si>
  <si>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</si>
  <si>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</si>
  <si>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</si>
  <si>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</si>
  <si>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</si>
  <si>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</si>
  <si>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</si>
  <si>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</si>
  <si>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</si>
  <si>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</si>
  <si>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</si>
  <si>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</si>
  <si>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</si>
  <si>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</si>
  <si>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</si>
  <si>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</si>
  <si>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</si>
  <si>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</si>
  <si>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</si>
  <si>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</si>
  <si>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</si>
  <si>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</si>
  <si>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</si>
  <si>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</si>
  <si>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</si>
  <si>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</si>
  <si>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</si>
  <si>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</si>
  <si>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</si>
  <si>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</si>
  <si>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</si>
  <si>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</si>
  <si>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</si>
  <si>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</si>
  <si>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</si>
  <si>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</si>
  <si>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</si>
  <si>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</si>
  <si>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</si>
  <si>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</si>
  <si>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</si>
  <si>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</si>
  <si>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</si>
  <si>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</si>
  <si>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</si>
  <si>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</si>
  <si>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</si>
  <si>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</si>
  <si>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</si>
  <si>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</si>
  <si>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</si>
  <si>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</si>
  <si>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</si>
  <si>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</si>
  <si>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</si>
  <si>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</si>
  <si>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</si>
  <si>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</si>
  <si>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</si>
  <si>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</si>
  <si>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</si>
  <si>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</si>
  <si>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</si>
  <si>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</si>
  <si>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</si>
  <si>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</si>
  <si>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</si>
  <si>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</si>
  <si>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</si>
  <si>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</si>
  <si>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</si>
  <si>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</si>
  <si>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</si>
  <si>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</si>
  <si>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</si>
  <si>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</si>
  <si>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</si>
  <si>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</si>
  <si>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</si>
  <si>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</si>
  <si>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</si>
  <si>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</si>
  <si>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</si>
  <si>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</si>
  <si>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</si>
  <si>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</si>
  <si>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</si>
  <si>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</si>
  <si>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</si>
  <si>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</si>
  <si>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</si>
  <si>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</si>
  <si>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</si>
  <si>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</si>
  <si>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</si>
  <si>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</si>
  <si>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</si>
  <si>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</si>
  <si>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</si>
  <si>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</si>
  <si>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</si>
  <si>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</si>
  <si>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</si>
  <si>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</si>
  <si>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</si>
  <si>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</si>
  <si>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</si>
  <si>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</si>
  <si>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</si>
  <si>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</si>
  <si>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</si>
  <si>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</si>
  <si>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</si>
  <si>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</si>
  <si>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</si>
  <si>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</si>
  <si>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</si>
  <si>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</si>
  <si>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</si>
  <si>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</si>
  <si>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</si>
  <si>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</si>
  <si>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</si>
  <si>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</si>
  <si>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</si>
  <si>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</si>
  <si>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</si>
  <si>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</si>
  <si>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</si>
  <si>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</si>
  <si>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</si>
  <si>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</si>
  <si>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</si>
  <si>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</si>
  <si>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</si>
  <si>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</si>
  <si>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</si>
  <si>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</si>
  <si>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</si>
  <si>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</si>
  <si>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</si>
  <si>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</si>
  <si>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</si>
  <si>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</si>
  <si>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</si>
  <si>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</si>
  <si>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</si>
  <si>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</si>
  <si>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</si>
  <si>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</si>
  <si>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</si>
  <si>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</si>
  <si>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</si>
  <si>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</si>
  <si>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</si>
  <si>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</si>
  <si>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</si>
  <si>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</si>
  <si>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</si>
  <si>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</si>
  <si>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</si>
  <si>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</si>
  <si>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</si>
  <si>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</si>
  <si>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</si>
  <si>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</si>
  <si>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</si>
  <si>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</si>
  <si>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</si>
  <si>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</si>
  <si>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</si>
  <si>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</si>
  <si>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</si>
  <si>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</si>
  <si>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</si>
  <si>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</si>
  <si>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</si>
  <si>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</si>
  <si>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</si>
  <si>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</si>
  <si>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</si>
  <si>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</si>
  <si>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</si>
  <si>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</si>
  <si>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</si>
  <si>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</si>
  <si>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</si>
  <si>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</si>
  <si>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</si>
  <si>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</si>
  <si>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</si>
  <si>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</si>
  <si>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</si>
  <si>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</si>
  <si>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</si>
  <si>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</si>
  <si>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</si>
  <si>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</si>
  <si>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</si>
  <si>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</si>
  <si>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</si>
  <si>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</si>
  <si>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</si>
  <si>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</si>
  <si>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</si>
  <si>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</si>
  <si>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</si>
  <si>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</si>
  <si>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</si>
  <si>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</si>
  <si>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</si>
  <si>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</si>
  <si>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</si>
  <si>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</si>
  <si>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</si>
  <si>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</si>
  <si>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</si>
  <si>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</si>
  <si>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</si>
  <si>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</si>
  <si>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</si>
  <si>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</si>
  <si>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</si>
  <si>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</si>
  <si>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</si>
  <si>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</si>
  <si>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</si>
  <si>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</si>
  <si>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</si>
  <si>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</si>
  <si>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</si>
  <si>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</si>
  <si>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</si>
  <si>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</si>
  <si>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</si>
  <si>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</si>
  <si>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</si>
  <si>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</si>
  <si>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</si>
  <si>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</si>
  <si>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</si>
  <si>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</si>
  <si>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</si>
  <si>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</si>
  <si>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</si>
  <si>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</si>
  <si>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</si>
  <si>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</si>
  <si>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</si>
  <si>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</si>
  <si>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</si>
  <si>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</si>
  <si>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</si>
  <si>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</si>
  <si>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</si>
  <si>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</si>
  <si>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</si>
  <si>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</si>
  <si>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</si>
  <si>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</si>
  <si>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</si>
  <si>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</si>
  <si>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</si>
  <si>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</si>
  <si>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</si>
  <si>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</si>
  <si>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</si>
  <si>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</si>
  <si>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</si>
  <si>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</si>
  <si>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</si>
  <si>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</si>
  <si>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</si>
  <si>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</si>
  <si>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</si>
  <si>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</si>
  <si>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</si>
  <si>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</si>
  <si>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</si>
  <si>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</si>
  <si>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</si>
  <si>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</si>
  <si>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</si>
  <si>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</si>
  <si>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</si>
  <si>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</si>
  <si>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</si>
  <si>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</si>
  <si>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</si>
  <si>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</si>
  <si>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</si>
  <si>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</si>
  <si>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</si>
  <si>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</si>
  <si>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</si>
  <si>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</si>
  <si>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</si>
  <si>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</si>
  <si>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</si>
  <si>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</si>
  <si>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</si>
  <si>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</si>
  <si>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</si>
  <si>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</si>
  <si>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</si>
  <si>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</si>
  <si>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</si>
  <si>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</si>
  <si>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</si>
  <si>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</si>
  <si>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</si>
  <si>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</si>
  <si>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</si>
  <si>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</si>
  <si>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</si>
  <si>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</si>
  <si>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</si>
  <si>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</si>
  <si>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</si>
  <si>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</si>
  <si>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</si>
  <si>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</si>
  <si>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</si>
  <si>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</si>
  <si>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</si>
  <si>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</si>
  <si>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</si>
  <si>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</si>
  <si>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</si>
  <si>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</si>
  <si>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</si>
  <si>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</si>
  <si>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</si>
  <si>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</si>
  <si>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</si>
  <si>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</si>
  <si>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</si>
  <si>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</si>
  <si>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</si>
  <si>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</si>
  <si>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</si>
  <si>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</si>
  <si>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</si>
  <si>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</si>
  <si>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</si>
  <si>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</si>
  <si>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</si>
  <si>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</si>
  <si>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</si>
  <si>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</si>
  <si>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</si>
  <si>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</si>
  <si>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</si>
  <si>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</si>
  <si>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</si>
  <si>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</si>
  <si>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</si>
  <si>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</si>
  <si>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</si>
  <si>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</si>
  <si>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</si>
  <si>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</si>
  <si>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</si>
  <si>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</si>
  <si>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</si>
  <si>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</si>
  <si>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</si>
  <si>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</si>
  <si>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</si>
  <si>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</si>
  <si>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</si>
  <si>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</si>
  <si>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</si>
  <si>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</si>
  <si>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</si>
  <si>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</si>
  <si>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</si>
  <si>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</si>
  <si>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</si>
  <si>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</si>
  <si>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</si>
  <si>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</si>
  <si>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</si>
  <si>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</si>
  <si>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</si>
  <si>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</si>
  <si>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</si>
  <si>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</si>
  <si>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</si>
  <si>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</si>
  <si>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</si>
  <si>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</si>
  <si>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</si>
  <si>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</si>
  <si>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</si>
  <si>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</si>
  <si>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</si>
  <si>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</si>
  <si>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</si>
  <si>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</si>
  <si>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</si>
  <si>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</si>
  <si>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</si>
  <si>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</si>
  <si>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</si>
  <si>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</si>
  <si>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</si>
  <si>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</si>
  <si>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</si>
  <si>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</si>
  <si>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</si>
  <si>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</si>
  <si>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</si>
  <si>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</si>
  <si>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</si>
  <si>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</si>
  <si>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</si>
  <si>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</si>
  <si>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</si>
  <si>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</si>
  <si>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</si>
  <si>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</si>
  <si>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</si>
  <si>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</si>
  <si>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</si>
  <si>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</si>
  <si>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</si>
  <si>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</si>
  <si>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</si>
  <si>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</si>
  <si>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</si>
  <si>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</si>
  <si>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</si>
  <si>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</si>
  <si>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</si>
  <si>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</si>
  <si>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</si>
  <si>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</si>
  <si>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</si>
  <si>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</si>
  <si>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</si>
  <si>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</si>
  <si>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</si>
  <si>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</si>
  <si>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</si>
  <si>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</si>
  <si>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</si>
  <si>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</si>
  <si>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</si>
  <si>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</si>
  <si>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</si>
  <si>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</si>
  <si>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</si>
  <si>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</si>
  <si>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</si>
  <si>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</si>
  <si>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</si>
  <si>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</si>
  <si>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</si>
  <si>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</si>
  <si>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</si>
  <si>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</si>
  <si>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</si>
  <si>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</si>
  <si>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</si>
  <si>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</si>
  <si>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</si>
  <si>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</si>
  <si>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</si>
  <si>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</si>
  <si>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</si>
  <si>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</si>
  <si>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</si>
  <si>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</si>
  <si>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</si>
  <si>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</si>
  <si>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</si>
  <si>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</si>
  <si>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</si>
  <si>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</si>
  <si>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</si>
  <si>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</si>
  <si>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</si>
  <si>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</si>
  <si>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</si>
  <si>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</si>
  <si>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</si>
  <si>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</si>
  <si>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</si>
  <si>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</si>
  <si>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</si>
  <si>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</si>
  <si>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</si>
  <si>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</si>
  <si>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</si>
  <si>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</si>
  <si>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</si>
  <si>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</si>
  <si>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</si>
  <si>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</si>
  <si>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</si>
  <si>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</si>
  <si>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</si>
  <si>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</si>
  <si>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</si>
  <si>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</si>
  <si>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</si>
  <si>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</si>
  <si>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</si>
  <si>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</si>
  <si>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</si>
  <si>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</si>
  <si>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</si>
  <si>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</si>
  <si>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</si>
  <si>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</si>
  <si>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</si>
  <si>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</si>
  <si>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</si>
  <si>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</si>
  <si>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</si>
  <si>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</si>
  <si>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</si>
  <si>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</si>
  <si>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</si>
  <si>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</si>
  <si>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</si>
  <si>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</si>
  <si>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</si>
  <si>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</si>
  <si>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</si>
  <si>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</si>
  <si>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</si>
  <si>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</si>
  <si>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</si>
  <si>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</si>
  <si>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</si>
  <si>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</si>
  <si>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</si>
  <si>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</si>
  <si>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</si>
  <si>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</si>
  <si>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</si>
  <si>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</si>
  <si>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</si>
  <si>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</si>
  <si>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</si>
  <si>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</si>
  <si>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</si>
  <si>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</si>
  <si>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</si>
  <si>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</si>
  <si>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</si>
  <si>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</si>
  <si>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</si>
  <si>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</si>
  <si>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</si>
  <si>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</si>
  <si>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</si>
  <si>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</si>
  <si>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</si>
  <si>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</si>
  <si>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</si>
  <si>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</si>
  <si>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</si>
  <si>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</si>
  <si>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</si>
  <si>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</si>
  <si>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</si>
  <si>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</si>
  <si>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</si>
  <si>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</si>
  <si>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</si>
  <si>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</si>
  <si>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</si>
  <si>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</si>
  <si>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</si>
  <si>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</si>
  <si>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</si>
  <si>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</si>
  <si>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</si>
  <si>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</si>
  <si>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</si>
  <si>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</si>
  <si>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</si>
  <si>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</si>
  <si>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</si>
  <si>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</si>
  <si>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</si>
  <si>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</si>
  <si>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</si>
  <si>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</si>
  <si>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</si>
  <si>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</si>
  <si>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</si>
  <si>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</si>
  <si>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</si>
  <si>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</si>
  <si>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</si>
  <si>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</si>
  <si>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</si>
  <si>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</si>
  <si>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</si>
  <si>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</si>
  <si>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</si>
  <si>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</si>
  <si>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</si>
  <si>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</si>
  <si>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</si>
  <si>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</si>
  <si>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</si>
  <si>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</si>
  <si>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</si>
  <si>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</si>
  <si>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</si>
  <si>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</si>
  <si>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</si>
  <si>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</si>
  <si>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</si>
  <si>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</si>
  <si>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</si>
  <si>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</si>
  <si>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</si>
  <si>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</si>
  <si>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</si>
  <si>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</si>
  <si>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</si>
  <si>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</si>
  <si>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</si>
  <si>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</si>
  <si>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</si>
  <si>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</si>
  <si>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</si>
  <si>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</si>
  <si>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</si>
  <si>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</si>
  <si>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</si>
  <si>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</si>
  <si>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</si>
  <si>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</si>
  <si>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</si>
  <si>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</si>
  <si>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</si>
  <si>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</si>
  <si>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</si>
  <si>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</si>
  <si>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</si>
  <si>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</si>
  <si>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</si>
  <si>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</si>
  <si>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</si>
  <si>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</si>
  <si>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</si>
  <si>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</si>
  <si>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</si>
  <si>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</si>
  <si>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</si>
  <si>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</si>
  <si>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</si>
  <si>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</si>
  <si>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</si>
  <si>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</si>
  <si>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</si>
  <si>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</si>
  <si>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</si>
  <si>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</si>
  <si>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</si>
  <si>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</si>
  <si>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</si>
  <si>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</si>
  <si>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</si>
  <si>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</si>
  <si>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</si>
  <si>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</si>
  <si>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</si>
  <si>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</si>
  <si>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</si>
  <si>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</si>
  <si>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</si>
  <si>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</si>
  <si>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</si>
  <si>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</si>
  <si>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</si>
  <si>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</si>
  <si>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</si>
  <si>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</si>
  <si>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</si>
  <si>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</si>
  <si>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</si>
  <si>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</si>
  <si>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</si>
  <si>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</si>
  <si>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</si>
  <si>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</si>
  <si>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</si>
  <si>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</si>
  <si>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</si>
  <si>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</si>
  <si>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</si>
  <si>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</si>
  <si>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</si>
  <si>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</si>
  <si>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</si>
  <si>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</si>
  <si>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</si>
  <si>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</si>
  <si>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</si>
  <si>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</si>
  <si>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</si>
  <si>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</si>
  <si>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</si>
  <si>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</si>
  <si>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</si>
  <si>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</si>
  <si>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</si>
  <si>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</si>
  <si>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</si>
  <si>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</si>
  <si>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</si>
  <si>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</si>
  <si>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</si>
  <si>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</si>
  <si>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</si>
  <si>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</si>
  <si>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</si>
  <si>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</si>
  <si>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</si>
  <si>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</si>
  <si>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</si>
  <si>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</si>
  <si>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</si>
  <si>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</si>
  <si>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</si>
  <si>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</si>
  <si>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</si>
  <si>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</si>
  <si>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</si>
  <si>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</si>
  <si>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</si>
  <si>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</si>
  <si>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</si>
  <si>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</si>
  <si>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</si>
  <si>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</si>
  <si>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</si>
  <si>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</si>
  <si>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</si>
  <si>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</si>
  <si>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</si>
  <si>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</si>
  <si>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</si>
  <si>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</si>
  <si>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</si>
  <si>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</si>
  <si>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</si>
  <si>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</si>
  <si>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</si>
  <si>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</si>
  <si>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</si>
  <si>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</si>
  <si>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</si>
  <si>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</si>
  <si>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</si>
  <si>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</si>
  <si>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</si>
  <si>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</si>
  <si>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</si>
  <si>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</si>
  <si>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</si>
  <si>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</si>
  <si>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</si>
  <si>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</si>
  <si>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</si>
  <si>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</si>
  <si>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</si>
  <si>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</si>
  <si>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</si>
  <si>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</si>
  <si>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</si>
  <si>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</si>
  <si>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</si>
  <si>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</si>
  <si>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</si>
  <si>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</si>
  <si>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</si>
  <si>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</si>
  <si>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</si>
  <si>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</si>
  <si>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</si>
  <si>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</si>
  <si>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</si>
  <si>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</si>
  <si>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</si>
  <si>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</si>
  <si>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</si>
  <si>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</si>
  <si>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</si>
  <si>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</si>
  <si>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</si>
  <si>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</si>
  <si>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</si>
  <si>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</si>
  <si>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</si>
  <si>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</si>
  <si>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</si>
  <si>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</si>
  <si>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</si>
  <si>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</si>
  <si>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</si>
  <si>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</si>
  <si>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</si>
  <si>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</si>
  <si>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</si>
  <si>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</si>
  <si>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</si>
  <si>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</si>
  <si>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</si>
  <si>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</si>
  <si>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</si>
  <si>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</si>
  <si>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</si>
  <si>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</si>
  <si>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</si>
  <si>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</si>
  <si>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</si>
  <si>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</si>
  <si>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</si>
  <si>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</si>
  <si>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</si>
  <si>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</si>
  <si>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</si>
  <si>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</si>
  <si>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</si>
  <si>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</si>
  <si>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</si>
  <si>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</si>
  <si>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</si>
  <si>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</si>
  <si>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</si>
  <si>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</si>
  <si>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</si>
  <si>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</si>
  <si>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</si>
  <si>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</si>
  <si>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</si>
  <si>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</si>
  <si>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</si>
  <si>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</si>
  <si>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</si>
  <si>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</si>
  <si>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</si>
  <si>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</si>
  <si>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</si>
  <si>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</si>
  <si>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</si>
  <si>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</si>
  <si>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</si>
  <si>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</si>
  <si>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</si>
  <si>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</si>
  <si>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</si>
  <si>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</si>
  <si>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</si>
  <si>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</si>
  <si>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</si>
  <si>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</si>
  <si>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</si>
  <si>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</si>
  <si>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</si>
  <si>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</si>
  <si>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</si>
  <si>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</si>
  <si>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</si>
  <si>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</si>
  <si>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</si>
  <si>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</si>
  <si>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</si>
  <si>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</si>
  <si>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</si>
  <si>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</si>
  <si>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</si>
  <si>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</si>
  <si>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</si>
  <si>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</si>
  <si>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</si>
  <si>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</si>
  <si>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</si>
  <si>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</si>
  <si>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</si>
  <si>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</si>
  <si>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</si>
  <si>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</si>
  <si>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</si>
  <si>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</si>
  <si>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</si>
  <si>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</si>
  <si>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</si>
  <si>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</si>
  <si>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</si>
  <si>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</si>
  <si>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</si>
  <si>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</si>
  <si>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</si>
  <si>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</si>
  <si>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</si>
  <si>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</si>
  <si>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</si>
  <si>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</si>
  <si>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</si>
  <si>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</si>
  <si>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</si>
  <si>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</si>
  <si>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</si>
  <si>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</si>
  <si>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</si>
  <si>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</si>
  <si>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</si>
  <si>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</si>
  <si>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</si>
  <si>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</si>
  <si>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</si>
  <si>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</si>
  <si>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</si>
  <si>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</si>
  <si>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</si>
  <si>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</si>
  <si>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</si>
  <si>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</si>
  <si>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</si>
  <si>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</si>
  <si>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</si>
  <si>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</si>
  <si>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</si>
  <si>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</si>
  <si>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</si>
  <si>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</si>
  <si>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</si>
  <si>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</si>
  <si>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</si>
  <si>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</si>
  <si>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</si>
  <si>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</si>
  <si>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</si>
  <si>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</si>
  <si>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</si>
  <si>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</si>
  <si>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</si>
  <si>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</si>
  <si>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</si>
  <si>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</si>
  <si>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</si>
  <si>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</si>
  <si>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</si>
  <si>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</si>
  <si>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</si>
  <si>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</si>
  <si>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</si>
  <si>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</si>
  <si>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</si>
  <si>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</si>
  <si>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</si>
  <si>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</si>
  <si>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</si>
  <si>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</si>
  <si>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</si>
  <si>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</si>
  <si>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</si>
  <si>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</si>
  <si>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</si>
  <si>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</si>
  <si>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</si>
  <si>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</si>
  <si>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</si>
  <si>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</si>
  <si>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</si>
  <si>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</si>
  <si>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</si>
  <si>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</si>
  <si>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</si>
  <si>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</si>
  <si>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</si>
  <si>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</si>
  <si>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</si>
  <si>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</si>
  <si>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</si>
  <si>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</si>
  <si>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</si>
  <si>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</si>
  <si>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</si>
  <si>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</si>
  <si>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</si>
  <si>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</si>
  <si>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</si>
  <si>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</si>
  <si>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</si>
  <si>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</si>
  <si>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</si>
  <si>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</si>
  <si>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</si>
  <si>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</si>
  <si>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</si>
  <si>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</si>
  <si>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</si>
  <si>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</si>
  <si>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</si>
  <si>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</si>
  <si>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</si>
  <si>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</si>
  <si>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</si>
  <si>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</si>
  <si>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</si>
  <si>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</si>
  <si>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</si>
  <si>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</si>
  <si>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</si>
  <si>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</si>
  <si>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</si>
  <si>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</si>
  <si>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</si>
  <si>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</si>
  <si>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</si>
  <si>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</si>
  <si>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</si>
  <si>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</si>
  <si>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</si>
  <si>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</si>
  <si>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</si>
  <si>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</si>
  <si>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</si>
  <si>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</si>
  <si>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</si>
  <si>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</si>
  <si>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</si>
  <si>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</si>
  <si>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</si>
  <si>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</si>
  <si>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</si>
  <si>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</si>
  <si>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</si>
  <si>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</si>
  <si>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</si>
  <si>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</si>
  <si>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</si>
  <si>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</si>
  <si>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</si>
  <si>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</si>
  <si>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</si>
  <si>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</si>
  <si>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</si>
  <si>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</si>
  <si>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</si>
  <si>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</si>
  <si>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</si>
  <si>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</si>
  <si>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</si>
  <si>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</si>
  <si>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</si>
  <si>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</si>
  <si>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</si>
  <si>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</si>
  <si>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</si>
  <si>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</si>
  <si>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</si>
  <si>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</si>
  <si>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</si>
  <si>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</si>
  <si>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</si>
  <si>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</si>
  <si>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</si>
  <si>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</si>
  <si>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</si>
  <si>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</si>
  <si>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</si>
  <si>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</si>
  <si>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</si>
  <si>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</si>
  <si>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</si>
  <si>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</si>
  <si>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</si>
  <si>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</si>
  <si>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</si>
  <si>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</si>
  <si>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</si>
  <si>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</si>
  <si>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</si>
  <si>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</si>
  <si>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</si>
  <si>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</si>
  <si>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</si>
  <si>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</si>
  <si>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</si>
  <si>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</si>
  <si>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</si>
  <si>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</si>
  <si>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</si>
  <si>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</si>
  <si>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</si>
  <si>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</si>
  <si>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</si>
  <si>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</si>
  <si>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</si>
  <si>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</si>
  <si>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</si>
  <si>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</si>
  <si>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</si>
  <si>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</si>
  <si>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</si>
  <si>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</si>
  <si>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</si>
  <si>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</si>
  <si>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</si>
  <si>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</si>
  <si>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</si>
  <si>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</si>
  <si>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</si>
  <si>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</si>
  <si>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</si>
  <si>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</si>
  <si>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</si>
  <si>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</si>
  <si>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</si>
  <si>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</si>
  <si>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</si>
  <si>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</si>
  <si>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</si>
  <si>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</si>
  <si>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</si>
  <si>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</si>
  <si>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</si>
  <si>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</si>
  <si>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</si>
  <si>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</si>
  <si>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</si>
  <si>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</si>
  <si>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</si>
  <si>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</si>
  <si>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</si>
  <si>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</si>
  <si>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</si>
  <si>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</si>
  <si>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</si>
  <si>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</si>
  <si>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</si>
  <si>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</si>
  <si>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</si>
  <si>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</si>
  <si>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</si>
  <si>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</si>
  <si>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</si>
  <si>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</si>
  <si>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</si>
  <si>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</si>
  <si>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</si>
  <si>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</si>
  <si>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</si>
  <si>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</si>
  <si>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</si>
  <si>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</si>
  <si>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</si>
  <si>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</si>
  <si>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</si>
  <si>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</si>
  <si>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</si>
  <si>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</si>
  <si>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</si>
  <si>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</si>
  <si>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</si>
  <si>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</si>
  <si>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</si>
  <si>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</si>
  <si>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</si>
  <si>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</si>
  <si>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</si>
  <si>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</si>
  <si>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</si>
  <si>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</si>
  <si>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</si>
  <si>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</si>
  <si>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</si>
  <si>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</si>
  <si>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</si>
  <si>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</si>
  <si>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</si>
  <si>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</si>
  <si>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</si>
  <si>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</si>
  <si>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</si>
  <si>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</si>
  <si>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</si>
  <si>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</si>
  <si>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</si>
  <si>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</si>
  <si>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</si>
  <si>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</si>
  <si>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</si>
  <si>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</si>
  <si>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</si>
  <si>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</si>
  <si>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</si>
  <si>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</si>
  <si>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</si>
  <si>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</si>
  <si>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</si>
  <si>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</si>
  <si>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</si>
  <si>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</si>
  <si>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</si>
  <si>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</si>
  <si>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</si>
  <si>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</si>
  <si>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</si>
  <si>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</si>
  <si>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</si>
  <si>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</si>
  <si>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</si>
  <si>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</si>
  <si>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</si>
  <si>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</si>
  <si>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</si>
  <si>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</si>
  <si>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</si>
  <si>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</si>
  <si>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</si>
  <si>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</si>
  <si>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</si>
  <si>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</si>
  <si>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</si>
  <si>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</si>
  <si>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</si>
  <si>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</si>
  <si>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</si>
  <si>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</si>
  <si>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</si>
  <si>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</si>
  <si>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</si>
  <si>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</si>
  <si>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</si>
  <si>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</si>
  <si>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</si>
  <si>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</si>
  <si>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</si>
  <si>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</si>
  <si>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</si>
  <si>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</si>
  <si>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</si>
  <si>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</si>
  <si>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</si>
  <si>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</si>
  <si>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</si>
  <si>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</si>
  <si>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</si>
  <si>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</si>
  <si>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</si>
  <si>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</si>
  <si>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</si>
  <si>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</si>
  <si>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</si>
  <si>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</si>
  <si>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</si>
  <si>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</si>
  <si>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</si>
  <si>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</si>
  <si>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</si>
  <si>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</si>
  <si>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</si>
  <si>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</si>
  <si>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</si>
  <si>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</si>
  <si>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</si>
  <si>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</si>
  <si>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</si>
  <si>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</si>
  <si>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</si>
  <si>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</si>
  <si>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</si>
  <si>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</si>
  <si>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</si>
  <si>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</si>
  <si>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</si>
  <si>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</si>
  <si>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</si>
  <si>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</si>
  <si>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</si>
  <si>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</si>
  <si>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</si>
  <si>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</si>
  <si>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</si>
  <si>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</si>
  <si>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</si>
  <si>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</si>
  <si>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</si>
  <si>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</si>
  <si>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</si>
  <si>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</si>
  <si>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</si>
  <si>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</si>
  <si>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</si>
  <si>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</si>
  <si>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</si>
  <si>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</si>
  <si>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</si>
  <si>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</si>
  <si>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</si>
  <si>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</si>
  <si>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</si>
  <si>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</si>
  <si>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</si>
  <si>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</si>
  <si>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</si>
  <si>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</si>
  <si>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</si>
  <si>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</si>
  <si>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</si>
  <si>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</si>
  <si>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</si>
  <si>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</si>
  <si>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</si>
  <si>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</si>
  <si>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</si>
  <si>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</si>
  <si>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</si>
  <si>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</si>
  <si>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</si>
  <si>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</si>
  <si>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</si>
  <si>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</si>
  <si>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</si>
  <si>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</si>
  <si>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</si>
  <si>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</si>
  <si>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</si>
  <si>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</si>
  <si>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</si>
  <si>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</si>
  <si>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</si>
  <si>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</si>
  <si>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</si>
  <si>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</si>
  <si>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</si>
  <si>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</si>
  <si>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</si>
  <si>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</si>
  <si>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</si>
  <si>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</si>
  <si>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</si>
  <si>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</si>
  <si>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</si>
  <si>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</si>
  <si>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</si>
  <si>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</si>
  <si>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</si>
  <si>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</si>
  <si>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</si>
  <si>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</si>
  <si>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</si>
  <si>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</si>
  <si>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</si>
  <si>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</si>
  <si>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</si>
  <si>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</si>
  <si>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</si>
  <si>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</si>
  <si>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</si>
  <si>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</si>
  <si>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</si>
  <si>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</si>
  <si>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</si>
  <si>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</si>
  <si>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</si>
  <si>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</si>
  <si>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</si>
  <si>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</si>
  <si>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</si>
  <si>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</si>
  <si>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</si>
  <si>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</si>
  <si>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</si>
  <si>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</si>
  <si>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</si>
  <si>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</si>
  <si>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</si>
  <si>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</si>
  <si>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</si>
  <si>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</si>
  <si>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</si>
  <si>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</si>
  <si>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</si>
  <si>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</si>
  <si>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</si>
  <si>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</si>
  <si>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</si>
  <si>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</si>
  <si>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</si>
  <si>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</si>
  <si>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</si>
  <si>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</si>
  <si>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</si>
  <si>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</si>
  <si>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</si>
  <si>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</si>
  <si>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</si>
  <si>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</si>
  <si>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</si>
  <si>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</si>
  <si>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</si>
  <si>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</si>
  <si>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</si>
  <si>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</si>
  <si>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</si>
  <si>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</si>
  <si>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</si>
  <si>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</si>
  <si>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</si>
  <si>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</si>
  <si>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</si>
  <si>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</si>
  <si>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</si>
  <si>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</si>
  <si>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</si>
  <si>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</si>
  <si>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</si>
  <si>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</si>
  <si>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</si>
  <si>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</si>
  <si>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</si>
  <si>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</si>
  <si>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</si>
  <si>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</si>
  <si>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</si>
  <si>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</si>
  <si>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</si>
  <si>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</si>
  <si>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</si>
  <si>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</si>
  <si>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</si>
  <si>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</si>
  <si>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</si>
  <si>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</si>
  <si>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</si>
  <si>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</si>
  <si>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</si>
  <si>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</si>
  <si>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</si>
  <si>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</si>
  <si>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</si>
  <si>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</si>
  <si>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</si>
  <si>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</si>
  <si>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</si>
  <si>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</si>
  <si>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</si>
  <si>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</si>
  <si>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</si>
  <si>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</si>
  <si>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</si>
  <si>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</si>
  <si>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</si>
  <si>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</si>
  <si>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</si>
  <si>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</si>
  <si>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</si>
  <si>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</si>
  <si>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</si>
  <si>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</si>
  <si>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</si>
  <si>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</si>
  <si>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</si>
  <si>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</si>
  <si>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</si>
  <si>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</si>
  <si>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</si>
  <si>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</si>
  <si>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</si>
  <si>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</si>
  <si>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</si>
  <si>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</si>
  <si>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</si>
  <si>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</si>
  <si>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</si>
  <si>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</si>
  <si>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</si>
  <si>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</si>
  <si>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</si>
  <si>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</si>
  <si>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</si>
  <si>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</si>
  <si>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</si>
  <si>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</si>
  <si>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</si>
  <si>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</si>
  <si>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</si>
  <si>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</si>
  <si>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</si>
  <si>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</si>
  <si>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</si>
  <si>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</si>
  <si>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</si>
  <si>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</si>
  <si>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</si>
  <si>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</si>
  <si>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</si>
  <si>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</si>
  <si>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</si>
  <si>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</si>
  <si>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</si>
  <si>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</si>
  <si>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</si>
  <si>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</si>
  <si>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</si>
  <si>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</si>
  <si>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</si>
  <si>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</si>
  <si>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</si>
  <si>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</si>
  <si>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</si>
  <si>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</si>
  <si>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</si>
  <si>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</si>
  <si>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</si>
  <si>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</si>
  <si>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</si>
  <si>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</si>
  <si>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</si>
  <si>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</si>
  <si>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</si>
  <si>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</si>
  <si>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</si>
  <si>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</si>
  <si>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</si>
  <si>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</si>
  <si>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</si>
  <si>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</si>
  <si>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</si>
  <si>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</si>
  <si>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</si>
  <si>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</si>
  <si>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</si>
  <si>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</si>
  <si>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</si>
  <si>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</si>
  <si>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</si>
  <si>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</si>
  <si>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</si>
  <si>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</si>
  <si>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</si>
  <si>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</si>
  <si>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</si>
  <si>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</si>
  <si>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</si>
  <si>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</si>
  <si>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</si>
  <si>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</si>
  <si>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</si>
  <si>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</si>
  <si>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</si>
  <si>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</si>
  <si>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</si>
  <si>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</si>
  <si>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</si>
  <si>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</si>
  <si>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</si>
  <si>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</si>
  <si>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</si>
  <si>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</si>
  <si>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</si>
  <si>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</si>
  <si>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</si>
  <si>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</si>
  <si>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</si>
  <si>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</si>
  <si>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</si>
  <si>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</si>
  <si>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</si>
  <si>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</si>
  <si>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</si>
  <si>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</si>
  <si>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</si>
  <si>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</si>
  <si>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</si>
  <si>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</si>
  <si>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</si>
  <si>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</si>
  <si>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</si>
  <si>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</si>
  <si>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</si>
  <si>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</si>
  <si>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</si>
  <si>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</si>
  <si>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</si>
  <si>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</si>
  <si>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</si>
  <si>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</si>
  <si>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</si>
  <si>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</si>
  <si>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</si>
  <si>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</si>
  <si>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</si>
  <si>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</si>
  <si>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</si>
  <si>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</si>
  <si>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</si>
  <si>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</si>
  <si>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</si>
  <si>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</si>
  <si>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</si>
  <si>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</si>
  <si>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</si>
  <si>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</si>
  <si>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</si>
  <si>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</si>
  <si>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</si>
  <si>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</si>
  <si>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</si>
  <si>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</si>
  <si>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</si>
  <si>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</si>
  <si>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</si>
  <si>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</si>
  <si>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</si>
  <si>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</si>
  <si>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</si>
  <si>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</si>
  <si>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</si>
  <si>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</si>
  <si>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</si>
  <si>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</si>
  <si>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</si>
  <si>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</si>
  <si>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</si>
  <si>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</si>
  <si>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</si>
  <si>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</si>
  <si>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</si>
  <si>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</si>
  <si>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</si>
  <si>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</si>
  <si>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</si>
  <si>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</si>
  <si>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</si>
  <si>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</si>
  <si>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</si>
  <si>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</si>
  <si>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</si>
  <si>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</si>
  <si>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</si>
  <si>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</si>
  <si>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</si>
  <si>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</si>
  <si>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</si>
  <si>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</si>
  <si>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</si>
  <si>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</si>
  <si>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</si>
  <si>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</si>
  <si>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</si>
  <si>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</si>
  <si>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</si>
  <si>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</si>
  <si>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</si>
  <si>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</si>
  <si>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</si>
  <si>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</si>
  <si>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</si>
  <si>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</si>
  <si>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</si>
  <si>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</si>
  <si>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</si>
  <si>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</si>
  <si>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</si>
  <si>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</si>
  <si>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</si>
  <si>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</si>
  <si>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</si>
  <si>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</si>
  <si>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</si>
  <si>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</si>
  <si>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</si>
  <si>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</si>
  <si>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</si>
  <si>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</si>
  <si>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</si>
  <si>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</si>
  <si>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</si>
  <si>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</si>
  <si>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</si>
  <si>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</si>
  <si>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</si>
  <si>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</si>
  <si>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</si>
  <si>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</si>
  <si>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</si>
  <si>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</si>
  <si>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</si>
  <si>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</si>
  <si>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</si>
  <si>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</si>
  <si>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</si>
  <si>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</si>
  <si>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</si>
  <si>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</si>
  <si>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</si>
  <si>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</si>
  <si>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</si>
  <si>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</si>
  <si>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</si>
  <si>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</si>
  <si>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</si>
  <si>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</si>
  <si>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</si>
  <si>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</si>
  <si>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</si>
  <si>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</si>
  <si>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</si>
  <si>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</si>
  <si>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</si>
  <si>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</si>
  <si>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</si>
  <si>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</si>
  <si>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</si>
  <si>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</si>
  <si>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</si>
  <si>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</si>
  <si>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</si>
  <si>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</si>
  <si>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</si>
  <si>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</si>
  <si>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</si>
  <si>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</si>
  <si>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</si>
  <si>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</si>
  <si>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</si>
  <si>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</si>
  <si>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</si>
  <si>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</si>
  <si>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</si>
  <si>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</si>
  <si>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</si>
  <si>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</si>
  <si>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</si>
  <si>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</si>
  <si>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</si>
  <si>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</si>
  <si>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</si>
  <si>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</si>
  <si>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</si>
  <si>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</si>
  <si>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</si>
  <si>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</si>
  <si>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</si>
  <si>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</si>
  <si>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</si>
  <si>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</si>
  <si>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</si>
  <si>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</si>
  <si>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</si>
  <si>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</si>
  <si>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</si>
  <si>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</si>
  <si>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</si>
  <si>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</si>
  <si>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</si>
  <si>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</si>
  <si>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</si>
  <si>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</si>
  <si>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</si>
  <si>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</si>
  <si>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</si>
  <si>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</si>
  <si>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</si>
  <si>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</si>
  <si>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</si>
  <si>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</si>
  <si>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</si>
  <si>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</si>
  <si>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</si>
  <si>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</si>
  <si>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</si>
  <si>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</si>
  <si>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</si>
  <si>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</si>
  <si>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</si>
  <si>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</si>
  <si>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</si>
  <si>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</si>
  <si>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</si>
  <si>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</si>
  <si>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</si>
  <si>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</si>
  <si>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</si>
  <si>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</si>
  <si>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</si>
  <si>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</si>
  <si>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</si>
  <si>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</si>
  <si>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</si>
  <si>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</si>
  <si>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</si>
  <si>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</si>
  <si>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</si>
  <si>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</si>
  <si>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</si>
  <si>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</si>
  <si>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</si>
  <si>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</si>
  <si>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</si>
  <si>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</si>
  <si>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</si>
  <si>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</si>
  <si>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</si>
  <si>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</si>
  <si>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</si>
  <si>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</si>
  <si>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</si>
  <si>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</si>
  <si>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</si>
  <si>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</si>
  <si>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</si>
  <si>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</si>
  <si>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</si>
  <si>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</si>
  <si>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</si>
  <si>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</si>
  <si>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</si>
  <si>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</si>
  <si>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</si>
  <si>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</si>
  <si>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</si>
  <si>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</si>
  <si>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</si>
  <si>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</si>
  <si>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</si>
  <si>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</si>
  <si>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</si>
  <si>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</si>
  <si>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</si>
  <si>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</si>
  <si>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</si>
  <si>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</si>
  <si>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</si>
  <si>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</si>
  <si>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</si>
  <si>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</si>
  <si>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</si>
  <si>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</si>
  <si>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</si>
  <si>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</si>
  <si>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</si>
  <si>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</si>
  <si>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</si>
  <si>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</si>
  <si>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</si>
  <si>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</si>
  <si>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</si>
  <si>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</si>
  <si>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</si>
  <si>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</si>
  <si>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</si>
  <si>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</si>
  <si>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</si>
  <si>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</si>
  <si>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</si>
  <si>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</si>
  <si>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</si>
  <si>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</si>
  <si>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</si>
  <si>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</si>
  <si>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</si>
  <si>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</si>
  <si>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</si>
  <si>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</si>
  <si>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</si>
  <si>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</si>
  <si>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</si>
  <si>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</si>
  <si>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</si>
  <si>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</si>
  <si>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</si>
  <si>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</si>
  <si>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</si>
  <si>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</si>
  <si>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</si>
  <si>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</si>
  <si>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</si>
  <si>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</si>
  <si>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</si>
  <si>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</si>
  <si>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</si>
  <si>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</si>
  <si>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</si>
  <si>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</si>
  <si>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</si>
  <si>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</si>
  <si>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</si>
  <si>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</si>
  <si>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</si>
  <si>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</si>
  <si>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</si>
  <si>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</si>
  <si>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</si>
  <si>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</si>
  <si>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</si>
  <si>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</si>
  <si>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</si>
  <si>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</si>
  <si>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</si>
  <si>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</si>
  <si>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</si>
  <si>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</si>
  <si>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</si>
  <si>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</si>
  <si>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</si>
  <si>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</si>
  <si>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</si>
  <si>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</si>
  <si>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</si>
  <si>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</si>
  <si>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</si>
  <si>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</si>
  <si>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</si>
  <si>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</si>
  <si>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</si>
  <si>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</si>
  <si>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</si>
  <si>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</si>
  <si>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</si>
  <si>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</si>
  <si>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</si>
  <si>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</si>
  <si>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</si>
  <si>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</si>
  <si>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</si>
  <si>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</si>
  <si>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</si>
  <si>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</si>
  <si>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</si>
  <si>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</si>
  <si>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</si>
  <si>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</si>
  <si>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</si>
  <si>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</si>
  <si>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</si>
  <si>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</si>
  <si>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</si>
  <si>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</si>
  <si>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</si>
  <si>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</si>
  <si>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</si>
  <si>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</si>
  <si>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</si>
  <si>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</si>
  <si>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</si>
  <si>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</si>
  <si>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</si>
  <si>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</si>
  <si>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</si>
  <si>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</si>
  <si>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</si>
  <si>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</si>
  <si>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</si>
  <si>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</si>
  <si>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</si>
  <si>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</si>
  <si>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</si>
  <si>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</si>
  <si>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</si>
  <si>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</si>
  <si>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</si>
  <si>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</si>
  <si>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</si>
  <si>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</si>
  <si>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</si>
  <si>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</si>
  <si>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</si>
  <si>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</si>
  <si>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</si>
  <si>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</si>
  <si>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</si>
  <si>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</si>
  <si>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</si>
  <si>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</si>
  <si>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</si>
  <si>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</si>
  <si>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</si>
  <si>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</si>
  <si>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</si>
  <si>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</si>
  <si>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</si>
  <si>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</si>
  <si>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</si>
  <si>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</si>
  <si>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</si>
  <si>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</si>
  <si>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</si>
  <si>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</si>
  <si>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</si>
  <si>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</si>
  <si>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</si>
  <si>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</si>
  <si>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</si>
  <si>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</si>
  <si>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</si>
  <si>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</si>
  <si>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</si>
  <si>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</si>
  <si>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</si>
  <si>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</si>
  <si>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</si>
  <si>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</si>
  <si>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</si>
  <si>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</si>
  <si>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</si>
  <si>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</si>
  <si>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</si>
  <si>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</si>
  <si>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</si>
  <si>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</si>
  <si>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</si>
  <si>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</si>
  <si>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</si>
  <si>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</si>
  <si>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</si>
  <si>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</si>
  <si>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</si>
  <si>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</si>
  <si>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</si>
  <si>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</si>
  <si>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</si>
  <si>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</si>
  <si>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</si>
  <si>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</si>
  <si>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</si>
  <si>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</si>
  <si>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</si>
  <si>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</si>
  <si>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</si>
  <si>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</si>
  <si>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</si>
  <si>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</si>
  <si>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</si>
  <si>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</si>
  <si>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</si>
  <si>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</si>
  <si>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</si>
  <si>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</si>
  <si>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</si>
  <si>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</si>
  <si>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</si>
  <si>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</si>
  <si>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</si>
  <si>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</si>
  <si>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</si>
  <si>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</si>
  <si>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</si>
  <si>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</si>
  <si>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</si>
  <si>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</si>
  <si>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</si>
  <si>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</si>
  <si>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</si>
  <si>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</si>
  <si>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</si>
  <si>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</si>
  <si>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</si>
  <si>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</si>
  <si>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</si>
  <si>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</si>
  <si>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</si>
  <si>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</si>
  <si>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</si>
  <si>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</si>
  <si>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</si>
  <si>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</si>
  <si>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</si>
  <si>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</si>
  <si>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</si>
  <si>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</si>
  <si>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</si>
  <si>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</si>
  <si>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</si>
  <si>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</si>
  <si>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</si>
  <si>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</si>
  <si>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</si>
  <si>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</si>
  <si>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</si>
  <si>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</si>
  <si>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</si>
  <si>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</si>
  <si>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</si>
  <si>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</si>
  <si>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</si>
  <si>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</si>
  <si>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</si>
  <si>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</si>
  <si>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</si>
  <si>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</si>
  <si>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</si>
  <si>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</si>
  <si>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</si>
  <si>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</si>
  <si>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</si>
  <si>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</si>
  <si>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</si>
  <si>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</si>
  <si>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</si>
  <si>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</si>
  <si>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</si>
  <si>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</si>
  <si>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</si>
  <si>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</si>
  <si>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</si>
  <si>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</si>
  <si>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</si>
  <si>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</si>
  <si>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</si>
  <si>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</si>
  <si>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</si>
  <si>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</si>
  <si>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</si>
  <si>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</si>
  <si>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</si>
  <si>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</si>
  <si>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</si>
  <si>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</si>
  <si>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</si>
  <si>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</si>
  <si>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</si>
  <si>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</si>
  <si>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</si>
  <si>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</si>
  <si>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</si>
  <si>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</si>
  <si>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</si>
  <si>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</si>
  <si>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</si>
  <si>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</si>
  <si>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</si>
  <si>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</si>
  <si>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</si>
  <si>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</si>
  <si>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</si>
  <si>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</si>
  <si>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</si>
  <si>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</si>
  <si>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</si>
  <si>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</si>
  <si>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</si>
  <si>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</si>
  <si>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</si>
  <si>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</si>
  <si>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</si>
  <si>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</si>
  <si>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</si>
  <si>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</si>
  <si>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</si>
  <si>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</si>
  <si>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</si>
  <si>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</si>
  <si>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</si>
  <si>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</si>
  <si>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</si>
  <si>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</si>
  <si>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</si>
  <si>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</si>
  <si>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</si>
  <si>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</si>
  <si>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</si>
  <si>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</si>
  <si>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</si>
  <si>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</si>
  <si>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</si>
  <si>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</si>
  <si>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</si>
  <si>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</si>
  <si>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</si>
  <si>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</si>
  <si>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</si>
  <si>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</si>
  <si>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</si>
  <si>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</si>
  <si>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</si>
  <si>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</si>
  <si>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</si>
  <si>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</si>
  <si>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</si>
  <si>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</si>
  <si>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</si>
  <si>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</si>
  <si>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</si>
  <si>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</si>
  <si>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</si>
  <si>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</si>
  <si>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</si>
  <si>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</si>
  <si>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</si>
  <si>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</si>
  <si>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</si>
  <si>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</si>
  <si>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</si>
  <si>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</si>
  <si>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</si>
  <si>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</si>
  <si>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</si>
  <si>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</si>
  <si>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</si>
  <si>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</si>
  <si>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</si>
  <si>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</si>
  <si>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</si>
  <si>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</si>
  <si>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</si>
  <si>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</si>
  <si>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</si>
  <si>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</si>
  <si>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</si>
  <si>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</si>
  <si>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</si>
  <si>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</si>
  <si>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</si>
  <si>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</si>
  <si>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</si>
  <si>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</si>
  <si>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</si>
  <si>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</si>
  <si>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</si>
  <si>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</si>
  <si>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</si>
  <si>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</si>
  <si>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</si>
  <si>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</si>
  <si>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</si>
  <si>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</si>
  <si>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</si>
  <si>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</si>
  <si>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</si>
  <si>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</si>
  <si>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</si>
  <si>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</si>
  <si>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</si>
  <si>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</si>
  <si>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</si>
  <si>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</si>
  <si>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</si>
  <si>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</si>
  <si>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</si>
  <si>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</si>
  <si>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</si>
  <si>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</si>
  <si>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</si>
  <si>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</si>
  <si>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</si>
  <si>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</si>
  <si>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</si>
  <si>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</si>
  <si>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</si>
  <si>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</si>
  <si>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</si>
  <si>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</si>
  <si>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</si>
  <si>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</si>
  <si>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</si>
  <si>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</si>
  <si>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</si>
  <si>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</si>
  <si>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</si>
  <si>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</si>
  <si>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</si>
  <si>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</si>
  <si>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</si>
  <si>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</si>
  <si>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</si>
  <si>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</si>
  <si>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</si>
  <si>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</si>
  <si>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</si>
  <si>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</si>
  <si>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</si>
  <si>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</si>
  <si>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</si>
  <si>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</si>
  <si>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</si>
  <si>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</si>
  <si>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</si>
  <si>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</si>
  <si>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</si>
  <si>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</si>
  <si>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</si>
  <si>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</si>
  <si>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</si>
  <si>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</si>
  <si>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</si>
  <si>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</si>
  <si>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</si>
  <si>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</si>
  <si>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</si>
  <si>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</si>
  <si>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</si>
  <si>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</si>
  <si>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</si>
  <si>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</si>
  <si>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</si>
  <si>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</si>
  <si>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</si>
  <si>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</si>
  <si>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</si>
  <si>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</si>
  <si>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</si>
  <si>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</si>
  <si>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</si>
  <si>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</si>
  <si>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</si>
  <si>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</si>
  <si>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</si>
  <si>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</si>
  <si>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</si>
  <si>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</si>
  <si>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</si>
  <si>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</si>
  <si>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</si>
  <si>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</si>
  <si>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</si>
  <si>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</si>
  <si>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</si>
  <si>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</si>
  <si>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</si>
  <si>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</si>
  <si>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</si>
  <si>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</si>
  <si>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</si>
  <si>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</si>
  <si>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</si>
  <si>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</si>
  <si>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</si>
  <si>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</si>
  <si>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</si>
  <si>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</si>
  <si>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</si>
  <si>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</si>
  <si>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</si>
  <si>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</si>
  <si>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</si>
  <si>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</si>
  <si>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</si>
  <si>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</si>
  <si>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</si>
  <si>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</si>
  <si>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</si>
  <si>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</si>
  <si>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</si>
  <si>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</si>
  <si>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</si>
  <si>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</si>
  <si>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</si>
  <si>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</si>
  <si>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</si>
  <si>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</si>
  <si>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</si>
  <si>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</si>
  <si>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</si>
  <si>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</si>
  <si>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</si>
  <si>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</si>
  <si>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</si>
  <si>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</si>
  <si>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</si>
  <si>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</si>
  <si>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</si>
  <si>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</si>
  <si>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</si>
  <si>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</si>
  <si>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</si>
  <si>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</si>
  <si>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</si>
  <si>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</si>
  <si>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</si>
  <si>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</si>
  <si>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</si>
  <si>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</si>
  <si>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</si>
  <si>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</si>
  <si>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</si>
  <si>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</si>
  <si>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</si>
  <si>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</si>
  <si>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</si>
  <si>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</si>
  <si>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</si>
  <si>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</si>
  <si>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</si>
  <si>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</si>
  <si>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</si>
  <si>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</si>
  <si>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</si>
  <si>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</si>
  <si>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</si>
  <si>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</si>
  <si>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</si>
  <si>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</si>
  <si>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</si>
  <si>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</si>
  <si>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</si>
  <si>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</si>
  <si>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</si>
  <si>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</si>
  <si>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</si>
  <si>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</si>
  <si>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</si>
  <si>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</si>
  <si>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</si>
  <si>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</si>
  <si>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</si>
  <si>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</si>
  <si>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</si>
  <si>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</si>
  <si>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</si>
  <si>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</si>
  <si>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</si>
  <si>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</si>
  <si>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</si>
  <si>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</si>
  <si>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</si>
  <si>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</si>
  <si>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</si>
  <si>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</si>
  <si>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</si>
  <si>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</si>
  <si>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</si>
  <si>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</si>
  <si>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</si>
  <si>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</si>
  <si>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</si>
  <si>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</si>
  <si>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</si>
  <si>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</si>
  <si>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</si>
  <si>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</si>
  <si>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</si>
  <si>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</si>
  <si>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</si>
  <si>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</si>
  <si>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</si>
  <si>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</si>
  <si>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</si>
  <si>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</si>
  <si>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</si>
  <si>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</si>
  <si>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</si>
  <si>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</si>
  <si>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</si>
  <si>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</si>
  <si>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</si>
  <si>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</si>
  <si>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</si>
  <si>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</si>
  <si>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</si>
  <si>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</si>
  <si>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</si>
  <si>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</si>
  <si>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</si>
  <si>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</si>
  <si>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</si>
  <si>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</si>
  <si>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</si>
  <si>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</si>
  <si>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</si>
  <si>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</si>
  <si>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</si>
  <si>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</si>
  <si>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</si>
  <si>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</si>
  <si>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</si>
  <si>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</si>
  <si>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</si>
  <si>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</si>
  <si>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</si>
  <si>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</si>
  <si>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</si>
  <si>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</si>
  <si>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</si>
  <si>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</si>
  <si>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</si>
  <si>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</si>
  <si>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</si>
  <si>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</si>
  <si>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</si>
  <si>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</si>
  <si>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</si>
  <si>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</si>
  <si>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</si>
  <si>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</si>
  <si>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</si>
  <si>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</si>
  <si>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</si>
  <si>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</si>
  <si>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</si>
  <si>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</si>
  <si>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</si>
  <si>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</si>
  <si>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</si>
  <si>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</si>
  <si>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</si>
  <si>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</si>
  <si>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</si>
  <si>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</si>
  <si>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</si>
  <si>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</si>
  <si>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</si>
  <si>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</si>
  <si>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</si>
  <si>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</si>
  <si>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</si>
  <si>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</si>
  <si>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</si>
  <si>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</si>
  <si>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</si>
  <si>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</si>
  <si>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</si>
  <si>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</si>
  <si>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</si>
  <si>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</si>
  <si>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</si>
  <si>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</si>
  <si>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</si>
  <si>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</si>
  <si>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</si>
  <si>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</si>
  <si>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</si>
  <si>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</si>
  <si>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</si>
  <si>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</si>
  <si>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</si>
  <si>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</si>
  <si>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</si>
  <si>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</si>
  <si>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</si>
  <si>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</si>
  <si>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</si>
  <si>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</si>
  <si>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</si>
  <si>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</si>
  <si>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</si>
  <si>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</si>
  <si>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</si>
  <si>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</si>
  <si>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</si>
  <si>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</si>
  <si>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</si>
  <si>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</si>
  <si>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</si>
  <si>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</si>
  <si>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</si>
  <si>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</si>
  <si>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</si>
  <si>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</si>
  <si>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</si>
  <si>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</si>
  <si>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</si>
  <si>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</si>
  <si>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</si>
  <si>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</si>
  <si>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</si>
  <si>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</si>
  <si>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</si>
  <si>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</si>
  <si>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</si>
  <si>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</si>
  <si>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</si>
  <si>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</si>
  <si>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</si>
  <si>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</si>
  <si>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</si>
  <si>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</si>
  <si>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</si>
  <si>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</si>
  <si>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</si>
  <si>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</si>
  <si>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</si>
  <si>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</si>
  <si>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</si>
  <si>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</si>
  <si>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</si>
  <si>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</si>
  <si>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</si>
  <si>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</si>
  <si>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</si>
  <si>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</si>
  <si>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</si>
  <si>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</si>
  <si>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</si>
  <si>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</si>
  <si>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</si>
  <si>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</si>
  <si>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</si>
  <si>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</si>
  <si>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</si>
  <si>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</si>
  <si>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</si>
  <si>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</si>
  <si>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</si>
  <si>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</si>
  <si>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</si>
  <si>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</si>
  <si>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</si>
  <si>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</si>
  <si>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</si>
  <si>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</si>
  <si>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</si>
  <si>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</si>
  <si>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</si>
  <si>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</si>
  <si>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</si>
  <si>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</si>
  <si>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</si>
  <si>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</si>
  <si>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</si>
  <si>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</si>
  <si>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</si>
  <si>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</si>
  <si>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</si>
  <si>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</si>
  <si>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</si>
  <si>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</si>
  <si>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</si>
  <si>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</si>
  <si>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</si>
  <si>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</si>
  <si>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</si>
  <si>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</si>
  <si>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</si>
  <si>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</si>
  <si>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</si>
  <si>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</si>
  <si>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</si>
  <si>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</si>
  <si>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</si>
  <si>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</si>
  <si>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</si>
  <si>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</si>
  <si>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</si>
  <si>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</si>
  <si>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</si>
  <si>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</si>
  <si>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</si>
  <si>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</si>
  <si>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</si>
  <si>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</si>
  <si>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</si>
  <si>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</si>
  <si>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</si>
  <si>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</si>
  <si>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</si>
  <si>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</si>
  <si>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</si>
  <si>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</si>
  <si>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</si>
  <si>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</si>
  <si>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</si>
  <si>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</si>
  <si>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</si>
  <si>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</si>
  <si>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</si>
  <si>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</si>
  <si>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</si>
  <si>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</si>
  <si>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</si>
  <si>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</si>
  <si>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</si>
  <si>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</si>
  <si>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</si>
  <si>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</si>
  <si>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</si>
  <si>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</si>
  <si>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</si>
  <si>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</si>
  <si>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</si>
  <si>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</si>
  <si>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</si>
  <si>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</si>
  <si>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</si>
  <si>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</si>
  <si>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</si>
  <si>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</si>
  <si>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</si>
  <si>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</si>
  <si>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</si>
  <si>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</si>
  <si>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</si>
  <si>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</si>
  <si>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</si>
  <si>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</si>
  <si>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</si>
  <si>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</si>
  <si>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</si>
  <si>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</si>
  <si>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</si>
  <si>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</si>
  <si>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</si>
  <si>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</si>
  <si>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</si>
  <si>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</si>
  <si>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</si>
  <si>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</si>
  <si>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</si>
  <si>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</si>
  <si>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</si>
  <si>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</si>
  <si>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</si>
  <si>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</si>
  <si>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</si>
  <si>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</si>
  <si>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</si>
  <si>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</si>
  <si>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</si>
  <si>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</si>
  <si>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</si>
  <si>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</si>
  <si>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</si>
  <si>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</si>
  <si>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</si>
  <si>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</si>
  <si>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</si>
  <si>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</si>
  <si>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</si>
  <si>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</si>
  <si>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</si>
  <si>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</si>
  <si>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</si>
  <si>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</si>
  <si>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</si>
  <si>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</si>
  <si>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</si>
  <si>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</si>
  <si>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</si>
  <si>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</si>
  <si>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</si>
  <si>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</si>
  <si>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</si>
  <si>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</si>
  <si>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</si>
  <si>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</si>
  <si>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</si>
  <si>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</si>
  <si>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</si>
  <si>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</si>
  <si>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</si>
  <si>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</si>
  <si>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</si>
  <si>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</si>
  <si>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</si>
  <si>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</si>
  <si>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</si>
  <si>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</si>
  <si>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</si>
  <si>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</si>
  <si>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</si>
  <si>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</si>
  <si>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</si>
  <si>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</si>
  <si>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</si>
  <si>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</si>
  <si>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</si>
  <si>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</si>
  <si>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</si>
  <si>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</si>
  <si>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</si>
  <si>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</si>
  <si>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</si>
  <si>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</si>
  <si>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</si>
  <si>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</si>
  <si>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</si>
  <si>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</si>
  <si>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</si>
  <si>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</si>
  <si>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</si>
  <si>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</si>
  <si>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</si>
  <si>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</si>
  <si>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</si>
  <si>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</si>
  <si>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</si>
  <si>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</si>
  <si>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</si>
  <si>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</si>
  <si>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</si>
  <si>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</si>
  <si>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</si>
  <si>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</si>
  <si>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</si>
  <si>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</si>
  <si>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</si>
  <si>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</si>
  <si>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</si>
  <si>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</si>
  <si>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</si>
  <si>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</si>
  <si>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</si>
  <si>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</si>
  <si>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</si>
  <si>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</si>
  <si>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</si>
  <si>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</si>
  <si>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</si>
  <si>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</si>
  <si>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</si>
  <si>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</si>
  <si>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</si>
  <si>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</si>
  <si>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</si>
  <si>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</si>
  <si>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</si>
  <si>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</si>
  <si>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</si>
  <si>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</si>
  <si>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</si>
  <si>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</si>
  <si>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</si>
  <si>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</si>
  <si>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</si>
  <si>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</si>
  <si>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</si>
  <si>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</si>
  <si>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</si>
  <si>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</si>
  <si>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</si>
  <si>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</si>
  <si>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</si>
  <si>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</si>
  <si>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</si>
  <si>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</si>
  <si>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</si>
  <si>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</si>
  <si>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</si>
  <si>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</si>
  <si>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</si>
  <si>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</si>
  <si>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</si>
  <si>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</si>
  <si>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</si>
  <si>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</si>
  <si>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</si>
  <si>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</si>
  <si>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</si>
  <si>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</si>
  <si>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</si>
  <si>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</si>
  <si>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</si>
  <si>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</si>
  <si>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</si>
  <si>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</si>
  <si>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</si>
  <si>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</si>
  <si>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</si>
  <si>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</si>
  <si>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</si>
  <si>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</si>
  <si>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</si>
  <si>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</si>
  <si>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</si>
  <si>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</si>
  <si>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</si>
  <si>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</si>
  <si>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</si>
  <si>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</si>
  <si>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</si>
  <si>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</si>
  <si>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</si>
  <si>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</si>
  <si>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</si>
  <si>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</si>
  <si>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</si>
  <si>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</si>
  <si>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</si>
  <si>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</si>
  <si>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</si>
  <si>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</si>
  <si>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</si>
  <si>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</si>
  <si>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</si>
  <si>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</si>
  <si>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</si>
  <si>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</si>
  <si>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</si>
  <si>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</si>
  <si>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</si>
  <si>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</si>
  <si>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</si>
  <si>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</si>
  <si>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</si>
  <si>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</si>
  <si>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</si>
  <si>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</si>
  <si>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</si>
  <si>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</si>
  <si>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</si>
  <si>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</si>
  <si>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</si>
  <si>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</si>
  <si>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</si>
  <si>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</si>
  <si>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</si>
  <si>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</si>
  <si>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</si>
  <si>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</si>
  <si>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</si>
  <si>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</si>
  <si>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</si>
  <si>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</si>
  <si>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</si>
  <si>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</si>
  <si>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</si>
  <si>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</si>
  <si>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</si>
  <si>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</si>
  <si>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</si>
  <si>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</si>
  <si>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</si>
  <si>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</si>
  <si>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</si>
  <si>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</si>
  <si>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</si>
  <si>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</si>
  <si>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</si>
  <si>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</si>
  <si>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</si>
  <si>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</si>
  <si>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</si>
  <si>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</si>
  <si>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</si>
  <si>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</si>
  <si>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</si>
  <si>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</si>
  <si>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</si>
  <si>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</si>
  <si>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</si>
  <si>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</si>
  <si>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</si>
  <si>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</si>
  <si>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</si>
  <si>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</si>
  <si>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</si>
  <si>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</si>
  <si>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</si>
  <si>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</si>
  <si>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</si>
  <si>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</si>
  <si>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</si>
  <si>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</si>
  <si>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</si>
  <si>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</si>
  <si>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</si>
  <si>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</si>
  <si>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</si>
  <si>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</si>
  <si>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</si>
  <si>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</si>
  <si>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</si>
  <si>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</si>
  <si>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</si>
  <si>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</si>
  <si>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</si>
  <si>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</si>
  <si>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</si>
  <si>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</si>
  <si>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</si>
  <si>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</si>
  <si>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</si>
  <si>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</si>
  <si>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</si>
  <si>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</si>
  <si>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</si>
  <si>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</si>
  <si>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</si>
  <si>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</si>
  <si>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</si>
  <si>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</si>
  <si>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</si>
  <si>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</si>
  <si>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</si>
  <si>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</si>
  <si>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</si>
  <si>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</si>
  <si>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</si>
  <si>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</si>
  <si>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</si>
  <si>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</si>
  <si>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</si>
  <si>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</si>
  <si>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</si>
  <si>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</si>
  <si>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</si>
  <si>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</si>
  <si>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</si>
  <si>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</si>
  <si>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</si>
  <si>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</si>
  <si>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</si>
  <si>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</si>
  <si>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</si>
  <si>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</si>
  <si>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</si>
  <si>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</si>
  <si>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</si>
  <si>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</si>
  <si>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</si>
  <si>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</si>
  <si>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</si>
  <si>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</si>
  <si>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</si>
  <si>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</si>
  <si>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</si>
  <si>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</si>
  <si>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</si>
  <si>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</si>
  <si>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</si>
  <si>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</si>
  <si>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</si>
  <si>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</si>
  <si>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</si>
  <si>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</si>
  <si>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</si>
  <si>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</si>
  <si>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</si>
  <si>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</si>
  <si>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</si>
  <si>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</si>
  <si>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</si>
  <si>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</si>
  <si>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</si>
  <si>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</si>
  <si>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</si>
  <si>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</si>
  <si>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</si>
  <si>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</si>
  <si>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</si>
  <si>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</si>
  <si>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</si>
  <si>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</si>
  <si>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</si>
  <si>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</si>
  <si>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</si>
  <si>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</si>
  <si>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</si>
  <si>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</si>
  <si>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</si>
  <si>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</si>
  <si>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</si>
  <si>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</si>
  <si>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</si>
  <si>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</si>
  <si>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</si>
  <si>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</si>
  <si>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</si>
  <si>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</si>
  <si>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</si>
  <si>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</si>
  <si>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</si>
  <si>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</si>
  <si>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</si>
  <si>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</si>
  <si>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</si>
  <si>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</si>
  <si>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</si>
  <si>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</si>
  <si>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</si>
  <si>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</si>
  <si>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</si>
  <si>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</si>
  <si>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</si>
  <si>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</si>
  <si>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</si>
  <si>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</si>
  <si>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</si>
  <si>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</si>
  <si>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</si>
  <si>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</si>
  <si>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</si>
  <si>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</si>
  <si>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</si>
  <si>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</si>
  <si>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</si>
  <si>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</si>
  <si>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</si>
  <si>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</si>
  <si>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</si>
  <si>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</si>
  <si>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</si>
  <si>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</si>
  <si>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</si>
  <si>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</si>
  <si>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</si>
  <si>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</si>
  <si>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</si>
  <si>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</si>
  <si>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</si>
  <si>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</si>
  <si>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</si>
  <si>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</si>
  <si>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</si>
  <si>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</si>
  <si>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</si>
  <si>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</si>
  <si>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</si>
  <si>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</si>
  <si>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</si>
  <si>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</si>
  <si>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</si>
  <si>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</si>
  <si>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</si>
  <si>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</si>
  <si>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</si>
  <si>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</si>
  <si>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</si>
  <si>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</si>
  <si>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</si>
  <si>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</si>
  <si>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</si>
  <si>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</si>
  <si>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</si>
  <si>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</si>
  <si>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</si>
  <si>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</si>
  <si>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</si>
  <si>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</si>
  <si>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</si>
  <si>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</si>
  <si>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</si>
  <si>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</si>
  <si>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</si>
  <si>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</si>
  <si>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</si>
  <si>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</si>
  <si>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</si>
  <si>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</si>
  <si>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</si>
  <si>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</si>
  <si>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</si>
  <si>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</si>
  <si>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</si>
  <si>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</si>
  <si>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</si>
  <si>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</si>
  <si>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</si>
  <si>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</si>
  <si>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</si>
  <si>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</si>
  <si>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</si>
  <si>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</si>
  <si>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</si>
  <si>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</si>
  <si>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</si>
  <si>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</si>
  <si>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</si>
  <si>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</si>
  <si>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</si>
  <si>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</si>
  <si>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</si>
  <si>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</si>
  <si>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</si>
  <si>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</si>
  <si>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</si>
  <si>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</si>
  <si>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</si>
  <si>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</si>
  <si>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</si>
  <si>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</si>
  <si>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</si>
  <si>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</si>
  <si>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</si>
  <si>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</si>
  <si>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</si>
  <si>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</si>
  <si>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</si>
  <si>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</si>
  <si>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</si>
  <si>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</si>
  <si>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</si>
  <si>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</si>
  <si>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</si>
  <si>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</si>
  <si>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</si>
  <si>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</si>
  <si>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</si>
  <si>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</si>
  <si>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</si>
  <si>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</si>
  <si>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</si>
  <si>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</si>
  <si>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</si>
  <si>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</si>
  <si>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</si>
  <si>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</si>
  <si>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</si>
  <si>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</si>
  <si>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</si>
  <si>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</si>
  <si>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</si>
  <si>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</si>
  <si>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</si>
  <si>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</si>
  <si>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</si>
  <si>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</si>
  <si>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</si>
  <si>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</si>
  <si>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</si>
  <si>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</si>
  <si>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</si>
  <si>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</si>
  <si>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</si>
  <si>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</si>
  <si>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</si>
  <si>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</si>
  <si>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</si>
  <si>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</si>
  <si>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</si>
  <si>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</si>
  <si>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</si>
  <si>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</si>
  <si>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</si>
  <si>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</si>
  <si>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</si>
  <si>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</si>
  <si>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</si>
  <si>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</si>
  <si>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</si>
  <si>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</si>
  <si>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</si>
  <si>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</si>
  <si>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</si>
  <si>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</si>
  <si>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</si>
  <si>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</si>
  <si>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</si>
  <si>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</si>
  <si>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</si>
  <si>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</si>
  <si>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</si>
  <si>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</si>
  <si>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</si>
  <si>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</si>
  <si>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</si>
  <si>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</si>
  <si>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</si>
  <si>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</si>
  <si>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</si>
  <si>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</si>
  <si>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</si>
  <si>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</si>
  <si>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</si>
  <si>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</si>
  <si>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</si>
  <si>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</si>
  <si>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</si>
  <si>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</si>
  <si>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</si>
  <si>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</si>
  <si>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</si>
  <si>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</si>
  <si>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</si>
  <si>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</si>
  <si>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</si>
  <si>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</si>
  <si>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</si>
  <si>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</si>
  <si>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</si>
  <si>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</si>
  <si>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</si>
  <si>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</si>
  <si>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</si>
  <si>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</si>
  <si>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</si>
  <si>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</si>
  <si>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</si>
  <si>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</si>
  <si>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</si>
  <si>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</si>
  <si>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</si>
  <si>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</si>
  <si>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</si>
  <si>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</si>
  <si>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</si>
  <si>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</si>
  <si>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</si>
  <si>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</si>
  <si>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</si>
  <si>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</si>
  <si>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</si>
  <si>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</si>
  <si>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</si>
  <si>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</si>
  <si>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</si>
  <si>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</si>
  <si>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</si>
  <si>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</si>
  <si>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</si>
  <si>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</si>
  <si>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</si>
  <si>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</si>
  <si>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</si>
  <si>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</si>
  <si>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</si>
  <si>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</si>
  <si>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</si>
  <si>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</si>
  <si>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</si>
  <si>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</si>
  <si>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</si>
  <si>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</si>
  <si>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</si>
  <si>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</si>
  <si>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</si>
  <si>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</si>
  <si>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</si>
  <si>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</si>
  <si>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</si>
  <si>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</si>
  <si>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</si>
  <si>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</si>
  <si>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</si>
  <si>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</si>
  <si>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</si>
  <si>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</si>
  <si>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</si>
  <si>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</si>
  <si>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</si>
  <si>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</si>
  <si>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</si>
  <si>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</si>
  <si>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</si>
  <si>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</si>
  <si>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</si>
  <si>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</si>
  <si>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</si>
  <si>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</si>
  <si>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</si>
  <si>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</si>
  <si>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</si>
  <si>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</si>
  <si>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</si>
  <si>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</si>
  <si>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</si>
  <si>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</si>
  <si>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</si>
  <si>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</si>
  <si>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</si>
  <si>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</si>
  <si>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</si>
  <si>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</si>
  <si>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</si>
  <si>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</si>
  <si>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</si>
  <si>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</si>
  <si>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</si>
  <si>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</si>
  <si>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</si>
  <si>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</si>
  <si>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</si>
  <si>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</si>
  <si>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</si>
  <si>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</si>
  <si>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</si>
  <si>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</si>
  <si>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</si>
  <si>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</si>
  <si>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</si>
  <si>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</si>
  <si>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</si>
  <si>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</si>
  <si>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</si>
  <si>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</si>
  <si>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</si>
  <si>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</si>
  <si>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</si>
  <si>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</si>
  <si>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</si>
  <si>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</si>
  <si>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</si>
  <si>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</si>
  <si>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</si>
  <si>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</si>
  <si>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</si>
  <si>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</si>
  <si>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</si>
  <si>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</si>
  <si>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</si>
  <si>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</si>
  <si>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</si>
  <si>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</si>
  <si>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</si>
  <si>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</si>
  <si>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</si>
  <si>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</si>
  <si>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</si>
  <si>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</si>
  <si>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</si>
  <si>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</si>
  <si>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</si>
  <si>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</si>
  <si>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</si>
  <si>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</si>
  <si>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</si>
  <si>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</si>
  <si>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</si>
  <si>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</si>
  <si>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</si>
  <si>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</si>
  <si>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</si>
  <si>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</si>
  <si>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</si>
  <si>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</si>
  <si>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</si>
  <si>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</si>
  <si>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</si>
  <si>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</si>
  <si>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</si>
  <si>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</si>
  <si>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</si>
  <si>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</si>
  <si>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</si>
  <si>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</si>
  <si>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</si>
  <si>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</si>
  <si>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</si>
  <si>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</si>
  <si>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</si>
  <si>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</si>
  <si>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</si>
  <si>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</si>
  <si>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</si>
  <si>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</si>
  <si>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</si>
  <si>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</si>
  <si>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</si>
  <si>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</si>
  <si>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</si>
  <si>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</si>
  <si>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</si>
  <si>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</si>
  <si>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</si>
  <si>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</si>
  <si>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</si>
  <si>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</si>
  <si>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</si>
  <si>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</si>
  <si>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</si>
  <si>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</si>
  <si>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</si>
  <si>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</si>
  <si>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</si>
  <si>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</si>
  <si>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</si>
  <si>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</si>
  <si>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</si>
  <si>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</si>
  <si>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</si>
  <si>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</si>
  <si>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</si>
  <si>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</si>
  <si>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</si>
  <si>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</si>
  <si>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</si>
  <si>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</si>
  <si>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</si>
  <si>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</si>
  <si>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</si>
  <si>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</si>
  <si>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</si>
  <si>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</si>
  <si>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</si>
  <si>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</si>
  <si>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</si>
  <si>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</si>
  <si>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</si>
  <si>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</si>
  <si>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</si>
  <si>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</si>
  <si>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</si>
  <si>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</si>
  <si>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</si>
  <si>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</si>
  <si>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</si>
  <si>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</si>
  <si>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</si>
  <si>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</si>
  <si>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</si>
  <si>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</si>
  <si>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</si>
  <si>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</si>
  <si>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</si>
  <si>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</si>
  <si>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</si>
  <si>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</si>
  <si>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</si>
  <si>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</si>
  <si>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</si>
  <si>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</si>
  <si>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</si>
  <si>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</si>
  <si>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</si>
  <si>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</si>
  <si>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</si>
  <si>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</si>
  <si>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</si>
  <si>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</si>
  <si>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</si>
  <si>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</si>
  <si>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</si>
  <si>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</si>
  <si>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</si>
  <si>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</si>
  <si>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</si>
  <si>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</si>
  <si>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</si>
  <si>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</si>
  <si>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</si>
  <si>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</si>
  <si>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</si>
  <si>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</si>
  <si>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</si>
  <si>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</si>
  <si>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</si>
  <si>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</si>
  <si>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</si>
  <si>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</si>
  <si>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</si>
  <si>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</si>
  <si>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</si>
  <si>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</si>
  <si>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</si>
  <si>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</si>
  <si>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</si>
  <si>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</si>
  <si>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</si>
  <si>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</si>
  <si>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</si>
  <si>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</si>
  <si>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</si>
  <si>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</si>
  <si>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</si>
  <si>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</si>
  <si>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</si>
  <si>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</si>
  <si>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</si>
  <si>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</si>
  <si>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</si>
  <si>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</si>
  <si>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</si>
  <si>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</si>
  <si>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</si>
  <si>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</si>
  <si>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</si>
  <si>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</si>
  <si>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</si>
  <si>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</si>
  <si>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</si>
  <si>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</si>
  <si>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</si>
  <si>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</si>
  <si>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</si>
  <si>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</si>
  <si>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</si>
  <si>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</si>
  <si>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</si>
  <si>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</si>
  <si>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</si>
  <si>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</si>
  <si>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</si>
  <si>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</si>
  <si>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</si>
  <si>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</si>
  <si>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</si>
  <si>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</si>
  <si>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</si>
  <si>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</si>
  <si>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</si>
  <si>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</si>
  <si>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</si>
  <si>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</si>
  <si>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</si>
  <si>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</si>
  <si>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</si>
  <si>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</si>
  <si>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</si>
  <si>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</si>
  <si>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</si>
  <si>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</si>
  <si>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</si>
  <si>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</si>
  <si>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</si>
  <si>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</si>
  <si>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</si>
  <si>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</si>
  <si>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</si>
  <si>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</si>
  <si>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</si>
  <si>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</si>
  <si>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</si>
  <si>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</si>
  <si>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</si>
  <si>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</si>
  <si>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</si>
  <si>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</si>
  <si>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</si>
  <si>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</si>
  <si>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</si>
  <si>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</si>
  <si>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</si>
  <si>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</si>
  <si>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</si>
  <si>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</si>
  <si>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</si>
  <si>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</si>
  <si>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</si>
  <si>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</si>
  <si>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</si>
  <si>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</si>
  <si>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</si>
  <si>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</si>
  <si>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</si>
  <si>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</si>
  <si>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</si>
  <si>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</si>
  <si>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</si>
  <si>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</si>
  <si>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</si>
  <si>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</si>
  <si>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</si>
  <si>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</si>
  <si>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</si>
  <si>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</si>
  <si>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</si>
  <si>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</si>
  <si>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</si>
  <si>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</si>
  <si>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</si>
  <si>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</si>
  <si>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</si>
  <si>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</si>
  <si>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</si>
  <si>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</si>
  <si>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</si>
  <si>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</si>
  <si>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</si>
  <si>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</si>
  <si>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</si>
  <si>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</si>
  <si>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</si>
  <si>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</si>
  <si>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</si>
  <si>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</si>
  <si>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</si>
  <si>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</si>
  <si>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</si>
  <si>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</si>
  <si>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</si>
  <si>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</si>
  <si>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</si>
  <si>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</si>
  <si>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</si>
  <si>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</si>
  <si>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</si>
  <si>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</si>
  <si>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</si>
  <si>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</si>
  <si>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</si>
  <si>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</si>
  <si>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</si>
  <si>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</si>
  <si>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</si>
  <si>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</si>
  <si>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</si>
  <si>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</si>
  <si>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</si>
  <si>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</si>
  <si>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</si>
  <si>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</si>
  <si>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</si>
  <si>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</si>
  <si>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</si>
  <si>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</si>
  <si>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</si>
  <si>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</si>
  <si>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</si>
  <si>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</si>
  <si>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</si>
  <si>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</si>
  <si>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</si>
  <si>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</si>
  <si>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</si>
  <si>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</si>
  <si>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</si>
  <si>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</si>
  <si>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</si>
  <si>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</si>
  <si>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</si>
  <si>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</si>
  <si>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</si>
  <si>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</si>
  <si>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</si>
  <si>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</si>
  <si>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</si>
  <si>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</si>
  <si>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</si>
  <si>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</si>
  <si>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</si>
  <si>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</si>
  <si>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</si>
  <si>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</si>
  <si>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</si>
  <si>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</si>
  <si>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</si>
  <si>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</si>
  <si>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</si>
  <si>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</si>
  <si>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</si>
  <si>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</si>
  <si>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</si>
  <si>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</si>
  <si>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</si>
  <si>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</si>
  <si>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</si>
  <si>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</si>
  <si>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</si>
  <si>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</si>
  <si>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</si>
  <si>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</si>
  <si>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</si>
  <si>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</si>
  <si>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</si>
  <si>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</si>
  <si>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</si>
  <si>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</si>
  <si>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</si>
  <si>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</si>
  <si>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</si>
  <si>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</si>
  <si>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</si>
  <si>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</si>
  <si>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</si>
  <si>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</si>
  <si>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</si>
  <si>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</si>
  <si>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</si>
  <si>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</si>
  <si>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</si>
  <si>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</si>
  <si>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</si>
  <si>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</si>
  <si>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</si>
  <si>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</si>
  <si>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</si>
  <si>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</si>
  <si>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</si>
  <si>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</si>
  <si>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</si>
  <si>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</si>
  <si>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</si>
  <si>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</si>
  <si>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</si>
  <si>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</si>
  <si>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</si>
  <si>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</si>
  <si>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</si>
  <si>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</si>
  <si>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</si>
  <si>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</si>
  <si>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</si>
  <si>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</si>
  <si>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</si>
  <si>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</si>
  <si>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</si>
  <si>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</si>
  <si>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</si>
  <si>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</si>
  <si>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</si>
  <si>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</si>
  <si>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</si>
  <si>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</si>
  <si>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</si>
  <si>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</si>
  <si>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</si>
  <si>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</si>
  <si>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</si>
  <si>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</si>
  <si>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</si>
  <si>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</si>
  <si>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</si>
  <si>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</si>
  <si>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</si>
  <si>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</si>
  <si>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</si>
  <si>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</si>
  <si>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</si>
  <si>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</si>
  <si>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</si>
  <si>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</si>
  <si>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</si>
  <si>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</si>
  <si>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</si>
  <si>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</si>
  <si>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</si>
  <si>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</si>
  <si>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</si>
  <si>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</si>
  <si>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</si>
  <si>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</si>
  <si>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</si>
  <si>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</si>
  <si>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</si>
  <si>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</si>
  <si>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</si>
  <si>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</si>
  <si>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</si>
  <si>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</si>
  <si>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</si>
  <si>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</si>
  <si>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</si>
  <si>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</si>
  <si>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</si>
  <si>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</si>
  <si>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</si>
  <si>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</si>
  <si>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</si>
  <si>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</si>
  <si>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</si>
  <si>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</si>
  <si>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</si>
  <si>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</si>
  <si>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</si>
  <si>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</si>
  <si>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</si>
  <si>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</si>
  <si>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</si>
  <si>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</si>
  <si>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</si>
  <si>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</si>
  <si>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</si>
  <si>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</si>
  <si>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</si>
  <si>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</si>
  <si>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</si>
  <si>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</si>
  <si>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</si>
  <si>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</si>
  <si>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</si>
  <si>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</si>
  <si>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</si>
  <si>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</si>
  <si>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</si>
  <si>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</si>
  <si>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</si>
  <si>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</si>
  <si>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</si>
  <si>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</si>
  <si>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</si>
  <si>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</si>
  <si>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</si>
  <si>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</si>
  <si>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</si>
  <si>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</si>
  <si>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</si>
  <si>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</si>
  <si>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</si>
  <si>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</si>
  <si>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</si>
  <si>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</si>
  <si>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</si>
  <si>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</si>
  <si>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</si>
  <si>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</si>
  <si>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</si>
  <si>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</si>
  <si>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</si>
  <si>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</si>
  <si>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</si>
  <si>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</si>
  <si>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</si>
  <si>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</si>
  <si>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</si>
  <si>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</si>
  <si>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</si>
  <si>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</si>
  <si>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</si>
  <si>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</si>
  <si>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</si>
  <si>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</si>
  <si>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</si>
  <si>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</si>
  <si>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</si>
  <si>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</si>
  <si>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</si>
  <si>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</si>
  <si>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</si>
  <si>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</si>
  <si>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</si>
  <si>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</si>
  <si>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</si>
  <si>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</si>
  <si>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</si>
  <si>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</si>
  <si>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</si>
  <si>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</si>
  <si>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</si>
  <si>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</si>
  <si>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</si>
  <si>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</si>
  <si>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</si>
  <si>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</si>
  <si>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</si>
  <si>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</si>
  <si>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</si>
  <si>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</si>
  <si>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</si>
  <si>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</si>
  <si>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</si>
  <si>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</si>
  <si>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</si>
  <si>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</si>
  <si>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</si>
  <si>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</si>
  <si>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</si>
  <si>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</si>
  <si>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</si>
  <si>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</si>
  <si>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</si>
  <si>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</si>
  <si>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</si>
  <si>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</si>
  <si>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</si>
  <si>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</si>
  <si>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</si>
  <si>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</si>
  <si>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</si>
  <si>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</si>
  <si>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</si>
  <si>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</si>
  <si>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</si>
  <si>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</si>
  <si>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</si>
  <si>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</si>
  <si>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</si>
  <si>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</si>
  <si>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</si>
  <si>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</si>
  <si>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</si>
  <si>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</si>
  <si>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</si>
  <si>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</si>
  <si>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</si>
  <si>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</si>
  <si>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</si>
  <si>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</si>
  <si>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</si>
  <si>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</si>
  <si>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</si>
  <si>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</si>
  <si>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</si>
  <si>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</si>
  <si>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</si>
  <si>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</si>
  <si>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</si>
  <si>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</si>
  <si>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</si>
  <si>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</si>
  <si>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</si>
  <si>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</si>
  <si>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</si>
  <si>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</si>
  <si>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</si>
  <si>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</si>
  <si>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</si>
  <si>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</si>
  <si>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</si>
  <si>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</si>
  <si>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</si>
  <si>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</si>
  <si>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</si>
  <si>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</si>
  <si>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</si>
  <si>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</si>
  <si>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</si>
  <si>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</si>
  <si>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</si>
  <si>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</si>
  <si>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</si>
  <si>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</si>
  <si>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</si>
  <si>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</si>
  <si>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</si>
  <si>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</si>
  <si>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</si>
  <si>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</si>
  <si>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</si>
  <si>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</si>
  <si>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</si>
  <si>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</si>
  <si>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</si>
  <si>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</si>
  <si>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</si>
  <si>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</si>
  <si>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</si>
  <si>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</si>
  <si>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</si>
  <si>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</si>
  <si>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</si>
  <si>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</si>
  <si>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</si>
  <si>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</si>
  <si>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</si>
  <si>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</si>
  <si>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</si>
  <si>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</si>
  <si>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</si>
  <si>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</si>
  <si>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</si>
  <si>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</si>
  <si>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</si>
  <si>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</si>
  <si>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</si>
  <si>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</si>
  <si>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</si>
  <si>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</si>
  <si>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</si>
  <si>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</si>
  <si>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</si>
  <si>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</si>
  <si>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</si>
  <si>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</si>
  <si>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</si>
  <si>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</si>
  <si>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</si>
  <si>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</si>
  <si>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</si>
  <si>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</si>
  <si>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</si>
  <si>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</si>
  <si>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</si>
  <si>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</si>
  <si>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</si>
  <si>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</si>
  <si>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</si>
  <si>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</si>
  <si>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</si>
  <si>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</si>
  <si>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</si>
  <si>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</si>
  <si>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</si>
  <si>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</si>
  <si>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</si>
  <si>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</si>
  <si>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</si>
  <si>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</si>
  <si>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</si>
  <si>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</si>
  <si>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</si>
  <si>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</si>
  <si>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</si>
  <si>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</si>
  <si>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</si>
  <si>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</si>
  <si>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</si>
  <si>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</si>
  <si>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</si>
  <si>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</si>
  <si>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</si>
  <si>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</si>
  <si>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</si>
  <si>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</si>
  <si>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</si>
  <si>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</si>
  <si>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</si>
  <si>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</si>
  <si>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</si>
  <si>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</si>
  <si>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</si>
  <si>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</si>
  <si>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</si>
  <si>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</si>
  <si>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</si>
  <si>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</si>
  <si>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</si>
  <si>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</si>
  <si>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</si>
  <si>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</si>
  <si>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</si>
  <si>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</si>
  <si>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</si>
  <si>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</si>
  <si>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</si>
  <si>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</si>
  <si>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</si>
  <si>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</si>
  <si>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</si>
  <si>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</si>
  <si>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</si>
  <si>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</si>
  <si>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</si>
  <si>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</si>
  <si>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</si>
  <si>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</si>
  <si>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</si>
  <si>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</si>
  <si>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</si>
  <si>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</si>
  <si>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</si>
  <si>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</si>
  <si>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</si>
  <si>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</si>
  <si>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</si>
  <si>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</si>
  <si>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</si>
  <si>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</si>
  <si>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</si>
  <si>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</si>
  <si>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</si>
  <si>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</si>
  <si>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</si>
  <si>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</si>
  <si>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</si>
  <si>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</si>
  <si>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</si>
  <si>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</si>
  <si>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</si>
  <si>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</si>
  <si>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</si>
  <si>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</si>
  <si>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</si>
  <si>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</si>
  <si>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</si>
  <si>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</si>
  <si>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</si>
  <si>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</si>
  <si>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</si>
  <si>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</si>
  <si>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</si>
  <si>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</si>
  <si>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</si>
  <si>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</si>
  <si>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</si>
  <si>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</si>
  <si>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</si>
  <si>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</si>
  <si>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</si>
  <si>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</si>
  <si>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</si>
  <si>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</si>
  <si>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</si>
  <si>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</si>
  <si>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</si>
  <si>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</si>
  <si>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</si>
  <si>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</si>
  <si>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</si>
  <si>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</si>
  <si>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</si>
  <si>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</si>
  <si>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</si>
  <si>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</si>
  <si>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</si>
  <si>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</si>
  <si>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</si>
  <si>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</si>
  <si>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</si>
  <si>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</si>
  <si>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</si>
  <si>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</si>
  <si>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</si>
  <si>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</si>
  <si>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</si>
  <si>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</si>
  <si>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</si>
  <si>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</si>
  <si>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</si>
  <si>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</si>
  <si>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</si>
  <si>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</si>
  <si>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</si>
  <si>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</si>
  <si>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</si>
  <si>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</si>
  <si>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</si>
  <si>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</si>
  <si>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</si>
  <si>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</si>
  <si>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</si>
  <si>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</si>
  <si>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</si>
  <si>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</si>
  <si>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</si>
  <si>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</si>
  <si>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</si>
  <si>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</si>
  <si>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</si>
  <si>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</si>
  <si>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</si>
  <si>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</si>
  <si>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</si>
  <si>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</si>
  <si>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</si>
  <si>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</si>
  <si>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</si>
  <si>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</si>
  <si>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</si>
  <si>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</si>
  <si>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</si>
  <si>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</si>
  <si>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</si>
  <si>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</si>
  <si>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</si>
  <si>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</si>
  <si>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</si>
  <si>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</si>
  <si>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</si>
  <si>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</si>
  <si>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</si>
  <si>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</si>
  <si>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</si>
  <si>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</si>
  <si>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</si>
  <si>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</si>
  <si>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</si>
  <si>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</si>
  <si>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</si>
  <si>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</si>
  <si>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</si>
  <si>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</si>
  <si>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</si>
  <si>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</si>
  <si>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</si>
  <si>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</si>
  <si>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</si>
  <si>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</si>
  <si>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</si>
  <si>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</si>
  <si>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</si>
  <si>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</si>
  <si>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</si>
  <si>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</si>
  <si>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</si>
  <si>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</si>
  <si>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</si>
  <si>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</si>
  <si>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</si>
  <si>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</si>
  <si>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</si>
  <si>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</si>
  <si>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</si>
  <si>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</si>
  <si>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</si>
  <si>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</si>
  <si>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</si>
  <si>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</si>
  <si>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</si>
  <si>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</si>
  <si>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</si>
  <si>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</si>
  <si>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</si>
  <si>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</si>
  <si>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</si>
  <si>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</si>
  <si>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</si>
  <si>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</si>
  <si>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</si>
  <si>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</si>
  <si>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</si>
  <si>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</si>
  <si>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</si>
  <si>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</si>
  <si>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</si>
  <si>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</si>
  <si>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</si>
  <si>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</si>
  <si>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</si>
  <si>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</si>
  <si>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</si>
  <si>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</si>
  <si>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</si>
  <si>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</si>
  <si>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</si>
  <si>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</si>
  <si>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</si>
  <si>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</si>
  <si>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</si>
  <si>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</si>
  <si>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</si>
  <si>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</si>
  <si>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</si>
  <si>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</si>
  <si>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</si>
  <si>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</si>
  <si>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</si>
  <si>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</si>
  <si>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</si>
  <si>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</si>
  <si>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</si>
  <si>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</si>
  <si>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</si>
  <si>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</si>
  <si>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</si>
  <si>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</si>
  <si>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</si>
  <si>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</si>
  <si>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</si>
  <si>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</si>
  <si>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</si>
  <si>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</si>
  <si>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</si>
  <si>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</si>
  <si>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</si>
  <si>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</si>
  <si>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</si>
  <si>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</si>
  <si>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</si>
  <si>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</si>
  <si>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</si>
  <si>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</si>
  <si>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</si>
  <si>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</si>
  <si>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</si>
  <si>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</si>
  <si>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</si>
  <si>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</si>
  <si>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</si>
  <si>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</si>
  <si>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</si>
  <si>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</si>
  <si>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</si>
  <si>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</si>
  <si>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</si>
  <si>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</si>
  <si>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</si>
  <si>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</si>
  <si>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</si>
  <si>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</si>
  <si>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</si>
  <si>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</si>
  <si>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</si>
  <si>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</si>
  <si>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</si>
  <si>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</si>
  <si>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</si>
  <si>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</si>
  <si>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</si>
  <si>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</si>
  <si>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</si>
  <si>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</si>
  <si>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</si>
  <si>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</si>
  <si>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</si>
  <si>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</si>
  <si>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</si>
  <si>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</si>
  <si>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</si>
  <si>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</si>
  <si>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</si>
  <si>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</si>
  <si>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</si>
  <si>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</si>
  <si>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</si>
  <si>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</si>
  <si>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</si>
  <si>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</si>
  <si>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</si>
  <si>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</si>
  <si>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</si>
  <si>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</si>
  <si>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</si>
  <si>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</si>
  <si>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</si>
  <si>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</si>
  <si>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</si>
  <si>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</si>
  <si>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</si>
  <si>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</si>
  <si>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</si>
  <si>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</si>
  <si>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</si>
  <si>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</si>
  <si>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</si>
  <si>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</si>
  <si>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</si>
  <si>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</si>
  <si>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</si>
  <si>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</si>
  <si>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</si>
  <si>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</si>
  <si>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</si>
  <si>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</si>
  <si>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</si>
  <si>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</si>
  <si>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</si>
  <si>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</si>
  <si>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</si>
  <si>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</si>
  <si>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</si>
  <si>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</si>
  <si>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</si>
  <si>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</si>
  <si>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</si>
  <si>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</si>
  <si>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</si>
  <si>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</si>
  <si>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</si>
  <si>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</si>
  <si>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</si>
  <si>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</si>
  <si>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</si>
  <si>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</si>
  <si>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</si>
  <si>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</si>
  <si>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</si>
  <si>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</si>
  <si>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</si>
  <si>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</si>
  <si>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</si>
  <si>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</si>
  <si>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</si>
  <si>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</si>
  <si>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</si>
  <si>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</si>
  <si>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</si>
  <si>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</si>
  <si>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</si>
  <si>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</si>
  <si>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</si>
  <si>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</si>
  <si>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</si>
  <si>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</si>
  <si>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</si>
  <si>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</si>
  <si>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</si>
  <si>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</si>
  <si>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</si>
  <si>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</si>
  <si>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</si>
  <si>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</si>
  <si>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</si>
  <si>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</si>
  <si>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</si>
  <si>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</si>
  <si>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</si>
  <si>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</si>
  <si>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</si>
  <si>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</si>
  <si>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</si>
  <si>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</si>
  <si>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</si>
  <si>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</si>
  <si>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</si>
  <si>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</si>
  <si>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</si>
  <si>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</si>
  <si>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</si>
  <si>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</si>
  <si>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</si>
  <si>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</si>
  <si>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</si>
  <si>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</si>
  <si>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</si>
  <si>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</si>
  <si>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</si>
  <si>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</si>
  <si>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</si>
  <si>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</si>
  <si>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</si>
  <si>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</si>
  <si>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</si>
  <si>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</si>
  <si>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</si>
  <si>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</si>
  <si>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</si>
  <si>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</si>
  <si>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</si>
  <si>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</si>
  <si>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</si>
  <si>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</si>
  <si>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</si>
  <si>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</si>
  <si>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</si>
  <si>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</si>
  <si>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</si>
  <si>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</si>
  <si>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</si>
  <si>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</si>
  <si>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</si>
  <si>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</si>
  <si>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</si>
  <si>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</si>
  <si>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</si>
  <si>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</si>
  <si>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</si>
  <si>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</si>
  <si>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</si>
  <si>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</si>
  <si>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</si>
  <si>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</si>
  <si>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</si>
  <si>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</si>
  <si>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</si>
  <si>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</si>
  <si>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</si>
  <si>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</si>
  <si>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</si>
  <si>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</si>
  <si>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</si>
  <si>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</si>
  <si>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</si>
  <si>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</si>
  <si>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</si>
  <si>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</si>
  <si>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</si>
  <si>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</si>
  <si>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</si>
  <si>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</si>
  <si>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</si>
  <si>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</si>
  <si>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</si>
  <si>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</si>
  <si>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</si>
  <si>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</si>
  <si>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</si>
  <si>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</si>
  <si>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</si>
  <si>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</si>
  <si>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</si>
  <si>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</si>
  <si>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</si>
  <si>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</si>
  <si>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</si>
  <si>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</si>
  <si>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</si>
  <si>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</si>
  <si>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</si>
  <si>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</si>
  <si>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</si>
  <si>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</si>
  <si>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</si>
  <si>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</si>
  <si>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</si>
  <si>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</si>
  <si>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</si>
  <si>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</si>
  <si>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</si>
  <si>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</si>
  <si>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</si>
  <si>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</si>
  <si>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</si>
  <si>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</si>
  <si>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</si>
  <si>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</si>
  <si>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</si>
  <si>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</si>
  <si>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</si>
  <si>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</si>
  <si>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</si>
  <si>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</si>
  <si>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</si>
  <si>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</si>
  <si>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</si>
  <si>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</si>
  <si>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</si>
  <si>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</si>
  <si>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</si>
  <si>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</si>
  <si>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</si>
  <si>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</si>
  <si>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</si>
  <si>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</si>
  <si>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</si>
  <si>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</si>
  <si>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</si>
  <si>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</si>
  <si>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</si>
  <si>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</si>
  <si>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</si>
  <si>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</si>
  <si>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</si>
  <si>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</si>
  <si>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</si>
  <si>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</si>
  <si>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</si>
  <si>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</si>
  <si>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</si>
  <si>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</si>
  <si>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</si>
  <si>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</si>
  <si>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</si>
  <si>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</si>
  <si>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</si>
  <si>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</si>
  <si>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</si>
  <si>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</si>
  <si>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</si>
  <si>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</si>
  <si>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</si>
  <si>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</si>
  <si>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</si>
  <si>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</si>
  <si>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</si>
  <si>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</si>
  <si>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</si>
  <si>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</si>
  <si>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</si>
  <si>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</si>
  <si>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</si>
  <si>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</si>
  <si>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</si>
  <si>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</si>
  <si>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</si>
  <si>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</si>
  <si>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</si>
  <si>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</si>
  <si>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</si>
  <si>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</si>
  <si>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</si>
  <si>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</si>
  <si>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</si>
  <si>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</si>
  <si>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</si>
  <si>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</si>
  <si>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</si>
  <si>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</si>
  <si>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</si>
  <si>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</si>
  <si>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</si>
  <si>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</si>
  <si>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</si>
  <si>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</si>
  <si>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</si>
  <si>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</si>
  <si>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</si>
  <si>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</si>
  <si>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</si>
  <si>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</si>
  <si>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</si>
  <si>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</si>
  <si>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</si>
  <si>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</si>
  <si>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</si>
  <si>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</si>
  <si>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</si>
  <si>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</si>
  <si>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</si>
  <si>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</si>
  <si>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</si>
  <si>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</si>
  <si>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</si>
  <si>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</si>
  <si>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</si>
  <si>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</si>
  <si>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</si>
  <si>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</si>
  <si>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</si>
  <si>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</si>
  <si>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</si>
  <si>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</si>
  <si>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</si>
  <si>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</si>
  <si>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</si>
  <si>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</si>
  <si>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</si>
  <si>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</si>
  <si>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</si>
  <si>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</si>
  <si>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</si>
  <si>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</si>
  <si>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</si>
  <si>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</si>
  <si>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</si>
  <si>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</si>
  <si>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</si>
  <si>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</si>
  <si>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</si>
  <si>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</si>
  <si>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</si>
  <si>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</si>
  <si>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</si>
  <si>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</si>
  <si>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</si>
  <si>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</si>
  <si>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</si>
  <si>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</si>
  <si>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</si>
  <si>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</si>
  <si>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</si>
  <si>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</si>
  <si>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</si>
  <si>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</si>
  <si>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</si>
  <si>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</si>
  <si>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</si>
  <si>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</si>
  <si>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</si>
  <si>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</si>
  <si>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</si>
  <si>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</si>
  <si>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</si>
  <si>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</si>
  <si>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</si>
  <si>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</si>
  <si>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</si>
  <si>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</si>
  <si>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</si>
  <si>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</si>
  <si>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</si>
  <si>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</si>
  <si>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</si>
  <si>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</si>
  <si>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</si>
  <si>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</si>
  <si>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</si>
  <si>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</si>
  <si>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</si>
  <si>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</si>
  <si>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</si>
  <si>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</si>
  <si>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</si>
  <si>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</si>
  <si>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</si>
  <si>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</si>
  <si>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</si>
  <si>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</si>
  <si>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</si>
  <si>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</si>
  <si>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</si>
  <si>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</si>
  <si>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</si>
  <si>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</si>
  <si>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</si>
  <si>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</si>
  <si>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</si>
  <si>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</si>
  <si>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</si>
  <si>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</si>
  <si>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</si>
  <si>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</si>
  <si>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</si>
  <si>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</si>
  <si>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</si>
  <si>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</si>
  <si>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</si>
  <si>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</si>
  <si>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</si>
  <si>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</si>
  <si>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</si>
  <si>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</si>
  <si>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</si>
  <si>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</si>
  <si>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</si>
  <si>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</si>
  <si>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</si>
  <si>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</si>
  <si>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</si>
  <si>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</si>
  <si>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</si>
  <si>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</si>
  <si>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</si>
  <si>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</si>
  <si>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</si>
  <si>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</si>
  <si>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</si>
  <si>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</si>
  <si>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</si>
  <si>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</si>
  <si>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</si>
  <si>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</si>
  <si>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</si>
  <si>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</si>
  <si>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</si>
  <si>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</si>
  <si>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</si>
  <si>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</si>
  <si>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</si>
  <si>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</si>
  <si>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</si>
  <si>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</si>
  <si>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</si>
  <si>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</si>
  <si>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</si>
  <si>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</si>
  <si>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</si>
  <si>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</si>
  <si>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</si>
  <si>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</si>
  <si>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</si>
  <si>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</si>
  <si>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</si>
  <si>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</si>
  <si>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</si>
  <si>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</si>
  <si>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</si>
  <si>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</si>
  <si>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</si>
  <si>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</si>
  <si>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</si>
  <si>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</si>
  <si>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</si>
  <si>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</si>
  <si>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</si>
  <si>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</si>
  <si>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</si>
  <si>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</si>
  <si>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</si>
  <si>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</si>
  <si>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</si>
  <si>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</si>
  <si>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</si>
  <si>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</si>
  <si>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</si>
  <si>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</si>
  <si>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</si>
  <si>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</si>
  <si>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</si>
  <si>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</si>
  <si>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</si>
  <si>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</si>
  <si>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</si>
  <si>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</si>
  <si>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</si>
  <si>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</si>
  <si>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</si>
  <si>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</si>
  <si>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</si>
  <si>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</si>
  <si>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</si>
  <si>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</si>
  <si>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</si>
  <si>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</si>
  <si>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</si>
  <si>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</si>
  <si>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</si>
  <si>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</si>
  <si>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</si>
  <si>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</si>
  <si>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</si>
  <si>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</si>
  <si>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</si>
  <si>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</si>
  <si>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</si>
  <si>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</si>
  <si>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</si>
  <si>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</si>
  <si>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</si>
  <si>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</si>
  <si>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</si>
  <si>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</si>
  <si>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</si>
  <si>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</si>
  <si>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</si>
  <si>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</si>
  <si>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</si>
  <si>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</si>
  <si>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</si>
  <si>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</si>
  <si>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</si>
  <si>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</si>
  <si>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</si>
  <si>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</si>
  <si>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</si>
  <si>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</si>
  <si>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</si>
  <si>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</si>
  <si>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</si>
  <si>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</si>
  <si>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</si>
  <si>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</si>
  <si>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</si>
  <si>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</si>
  <si>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</si>
  <si>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</si>
  <si>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</si>
  <si>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</si>
  <si>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</si>
  <si>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</si>
  <si>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</si>
  <si>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</si>
  <si>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</si>
  <si>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</si>
  <si>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</si>
  <si>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</si>
  <si>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</si>
  <si>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</si>
  <si>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</si>
  <si>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</si>
  <si>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</si>
  <si>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</si>
  <si>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</si>
  <si>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</si>
  <si>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</si>
  <si>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</si>
  <si>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</si>
  <si>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</si>
  <si>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</si>
  <si>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</si>
  <si>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</si>
  <si>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</si>
  <si>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</si>
  <si>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</si>
  <si>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</si>
  <si>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</si>
  <si>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</si>
  <si>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</si>
  <si>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</si>
  <si>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</si>
  <si>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</si>
  <si>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</si>
  <si>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</si>
  <si>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</si>
  <si>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</si>
  <si>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</si>
  <si>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</si>
  <si>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</si>
  <si>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</si>
  <si>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</si>
  <si>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</si>
  <si>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</si>
  <si>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</si>
  <si>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</si>
  <si>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</si>
  <si>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</si>
  <si>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</si>
  <si>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</si>
  <si>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</si>
  <si>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</si>
  <si>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</si>
  <si>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</si>
  <si>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</si>
  <si>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</si>
  <si>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</si>
  <si>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</si>
  <si>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</si>
  <si>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</si>
  <si>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</si>
  <si>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</si>
  <si>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</si>
  <si>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</si>
  <si>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</si>
  <si>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</si>
  <si>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</si>
  <si>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</si>
  <si>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</si>
  <si>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</si>
  <si>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</si>
  <si>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</si>
  <si>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</si>
  <si>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</si>
  <si>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</si>
  <si>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</si>
  <si>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</si>
  <si>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</si>
  <si>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</si>
  <si>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</si>
  <si>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</si>
  <si>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</si>
  <si>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</si>
  <si>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</si>
  <si>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</si>
  <si>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</si>
  <si>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</si>
  <si>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</si>
  <si>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</si>
  <si>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</si>
  <si>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</si>
  <si>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</si>
  <si>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</si>
  <si>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</si>
  <si>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</si>
  <si>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</si>
  <si>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</si>
  <si>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</si>
  <si>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</si>
  <si>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</si>
  <si>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</si>
  <si>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</si>
  <si>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</si>
  <si>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</si>
  <si>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</si>
  <si>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</si>
  <si>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</si>
  <si>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</si>
  <si>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</si>
  <si>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</si>
  <si>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</si>
  <si>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</si>
  <si>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</si>
  <si>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</si>
  <si>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</si>
  <si>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</si>
  <si>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</si>
  <si>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</si>
  <si>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</si>
  <si>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</si>
  <si>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</si>
  <si>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</si>
  <si>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</si>
  <si>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</si>
  <si>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</si>
  <si>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</si>
  <si>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</si>
  <si>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</si>
  <si>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</si>
  <si>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</si>
  <si>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</si>
  <si>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</si>
  <si>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</si>
  <si>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</si>
  <si>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</si>
  <si>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</si>
  <si>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</si>
  <si>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</si>
  <si>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</si>
  <si>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</si>
  <si>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</si>
  <si>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</si>
  <si>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</si>
  <si>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</si>
  <si>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</si>
  <si>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</si>
  <si>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</si>
  <si>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</si>
  <si>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</si>
  <si>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</si>
  <si>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</si>
  <si>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</si>
  <si>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</si>
  <si>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</si>
  <si>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</si>
  <si>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</si>
  <si>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</si>
  <si>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</si>
  <si>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</si>
  <si>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</si>
  <si>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</si>
  <si>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</si>
  <si>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</si>
  <si>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</si>
  <si>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</si>
  <si>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</si>
  <si>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</si>
  <si>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</si>
  <si>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</si>
  <si>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</si>
  <si>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</si>
  <si>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</si>
  <si>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</si>
  <si>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</si>
  <si>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</si>
  <si>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</si>
  <si>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</si>
  <si>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</si>
  <si>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</si>
  <si>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</si>
  <si>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</si>
  <si>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</si>
  <si>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</si>
  <si>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</si>
  <si>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</si>
  <si>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</si>
  <si>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</si>
  <si>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</si>
  <si>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</si>
  <si>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</si>
  <si>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</si>
  <si>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</si>
  <si>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</si>
  <si>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</si>
  <si>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</si>
  <si>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</si>
  <si>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</si>
  <si>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</si>
  <si>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</si>
  <si>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</si>
  <si>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</si>
  <si>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</si>
  <si>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</si>
  <si>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</si>
  <si>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</si>
  <si>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</si>
  <si>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</si>
  <si>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</si>
  <si>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</si>
  <si>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</si>
  <si>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</si>
  <si>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</si>
  <si>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</si>
  <si>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</si>
  <si>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</si>
  <si>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</si>
  <si>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</si>
  <si>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</si>
  <si>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</si>
  <si>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</si>
  <si>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</si>
  <si>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</si>
  <si>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</si>
  <si>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</si>
  <si>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</si>
  <si>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</si>
  <si>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</si>
  <si>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</si>
  <si>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</si>
  <si>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</si>
  <si>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</si>
  <si>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</si>
  <si>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</si>
  <si>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</si>
  <si>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</si>
  <si>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</si>
  <si>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</si>
  <si>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</si>
  <si>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</si>
  <si>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</si>
  <si>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</si>
  <si>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</si>
  <si>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</si>
  <si>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</si>
  <si>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</si>
  <si>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</si>
  <si>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</si>
  <si>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</si>
  <si>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</si>
  <si>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</si>
  <si>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</si>
  <si>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</si>
  <si>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</si>
  <si>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</si>
  <si>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</si>
  <si>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</si>
  <si>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</si>
  <si>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</si>
  <si>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</si>
  <si>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</si>
  <si>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</si>
  <si>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</si>
  <si>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</si>
  <si>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</si>
  <si>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</si>
  <si>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</si>
  <si>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</si>
  <si>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</si>
  <si>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</si>
  <si>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</si>
  <si>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</si>
  <si>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</si>
  <si>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</si>
  <si>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</si>
  <si>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</si>
  <si>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</si>
  <si>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</si>
  <si>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</si>
  <si>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</si>
  <si>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</si>
  <si>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</si>
  <si>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</si>
  <si>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</si>
  <si>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</si>
  <si>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</si>
  <si>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</si>
  <si>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</si>
  <si>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</si>
  <si>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</si>
  <si>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</si>
  <si>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</si>
  <si>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</si>
  <si>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</si>
  <si>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</si>
  <si>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</si>
  <si>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</si>
  <si>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</si>
  <si>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</si>
  <si>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</si>
  <si>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</si>
  <si>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</si>
  <si>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</si>
  <si>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</si>
  <si>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</si>
  <si>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</si>
  <si>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</si>
  <si>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</si>
  <si>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</si>
  <si>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</si>
  <si>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</si>
  <si>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</si>
  <si>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</si>
  <si>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</si>
  <si>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</si>
  <si>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</si>
  <si>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</si>
  <si>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</si>
  <si>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</si>
  <si>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</si>
  <si>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</si>
  <si>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</si>
  <si>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</si>
  <si>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</si>
  <si>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</si>
  <si>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</si>
  <si>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</si>
  <si>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</si>
  <si>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</si>
  <si>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</si>
  <si>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</si>
  <si>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</si>
  <si>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</si>
  <si>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</si>
  <si>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</si>
  <si>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</si>
  <si>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</si>
  <si>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</si>
  <si>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</si>
  <si>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</si>
  <si>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</si>
  <si>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</si>
  <si>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</si>
  <si>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</si>
  <si>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</si>
  <si>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</si>
  <si>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</si>
  <si>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</si>
  <si>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</si>
  <si>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</si>
  <si>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</si>
  <si>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</si>
  <si>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</si>
  <si>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</si>
  <si>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</si>
  <si>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</si>
  <si>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</si>
  <si>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</si>
  <si>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</si>
  <si>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</si>
  <si>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</si>
  <si>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</si>
  <si>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</si>
  <si>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</si>
  <si>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</si>
  <si>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</si>
  <si>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</si>
  <si>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</si>
  <si>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</si>
  <si>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</si>
  <si>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</si>
  <si>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</si>
  <si>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</si>
  <si>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</si>
  <si>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</si>
  <si>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</si>
  <si>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</si>
  <si>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</si>
  <si>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</si>
  <si>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</si>
  <si>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</si>
  <si>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</si>
  <si>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</si>
  <si>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</si>
  <si>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</si>
  <si>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</si>
  <si>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</si>
  <si>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</si>
  <si>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</si>
  <si>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</si>
  <si>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</si>
  <si>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</si>
  <si>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</si>
  <si>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</si>
  <si>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</si>
  <si>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</si>
  <si>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</si>
  <si>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</si>
  <si>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</si>
  <si>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</si>
  <si>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</si>
  <si>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</si>
  <si>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</si>
  <si>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</si>
  <si>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</si>
  <si>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</si>
  <si>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</si>
  <si>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</si>
  <si>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</si>
  <si>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</si>
  <si>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</si>
  <si>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</si>
  <si>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</si>
  <si>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</si>
  <si>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</si>
  <si>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</si>
  <si>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</si>
  <si>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</si>
  <si>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</si>
  <si>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</si>
  <si>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</si>
  <si>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</si>
  <si>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</si>
  <si>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</si>
  <si>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</si>
  <si>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</si>
  <si>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</si>
  <si>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</si>
  <si>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</si>
  <si>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</si>
  <si>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</si>
  <si>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</si>
  <si>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</si>
  <si>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</si>
  <si>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</si>
  <si>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</si>
  <si>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</si>
  <si>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</si>
  <si>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</si>
  <si>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</si>
  <si>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</si>
  <si>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</si>
  <si>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</si>
  <si>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</si>
  <si>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</si>
  <si>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</si>
  <si>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</si>
  <si>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</si>
  <si>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</si>
  <si>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</si>
  <si>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</si>
  <si>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</si>
  <si>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</si>
  <si>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</si>
  <si>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</si>
  <si>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</si>
  <si>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</si>
  <si>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</si>
  <si>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</si>
  <si>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</si>
  <si>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</si>
  <si>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</si>
  <si>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</si>
  <si>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</si>
  <si>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</si>
  <si>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</si>
  <si>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</si>
  <si>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</si>
  <si>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</si>
  <si>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</si>
  <si>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</si>
  <si>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</si>
  <si>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</si>
  <si>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</si>
  <si>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</si>
  <si>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</si>
  <si>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</si>
  <si>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</si>
  <si>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</si>
  <si>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</si>
  <si>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</si>
  <si>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</si>
  <si>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</si>
  <si>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</si>
  <si>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</si>
  <si>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</si>
  <si>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</si>
  <si>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</si>
  <si>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</si>
  <si>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</si>
  <si>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</si>
  <si>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</si>
  <si>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</si>
  <si>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</si>
  <si>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</si>
  <si>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</si>
  <si>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</si>
  <si>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</si>
  <si>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</si>
  <si>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</si>
  <si>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</si>
  <si>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</si>
  <si>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</si>
  <si>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</si>
  <si>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</si>
  <si>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</si>
  <si>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</si>
  <si>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</si>
  <si>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</si>
  <si>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</si>
  <si>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</si>
  <si>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</si>
  <si>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</si>
  <si>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</si>
  <si>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</si>
  <si>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</si>
  <si>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</si>
  <si>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</si>
  <si>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</si>
  <si>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</si>
  <si>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</si>
  <si>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</si>
  <si>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</si>
  <si>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</si>
  <si>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</si>
  <si>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</si>
  <si>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</si>
  <si>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</si>
  <si>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</si>
  <si>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</si>
  <si>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</si>
  <si>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</si>
  <si>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</si>
  <si>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</si>
  <si>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</si>
  <si>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</si>
  <si>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</si>
  <si>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</si>
  <si>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</si>
  <si>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</si>
  <si>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</si>
  <si>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</si>
  <si>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</si>
  <si>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</si>
  <si>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</si>
  <si>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</si>
  <si>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</si>
  <si>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</si>
  <si>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</si>
  <si>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</si>
  <si>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</si>
  <si>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</si>
  <si>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</si>
  <si>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</si>
  <si>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</si>
  <si>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</si>
  <si>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</si>
  <si>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</si>
  <si>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</si>
  <si>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</si>
  <si>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</si>
  <si>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</si>
  <si>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</si>
  <si>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</si>
  <si>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</si>
  <si>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</si>
  <si>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</si>
  <si>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</si>
  <si>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</si>
  <si>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</si>
  <si>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</si>
  <si>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</si>
  <si>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</si>
  <si>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</si>
  <si>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</si>
  <si>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</si>
  <si>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</si>
  <si>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</si>
  <si>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</si>
  <si>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</si>
  <si>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</si>
  <si>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</si>
  <si>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</si>
  <si>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</si>
  <si>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</si>
  <si>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</si>
  <si>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</si>
  <si>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</si>
  <si>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</si>
  <si>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</si>
  <si>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</si>
  <si>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</si>
  <si>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</si>
  <si>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</si>
  <si>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</si>
  <si>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</si>
  <si>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</si>
  <si>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</si>
  <si>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</si>
  <si>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</si>
  <si>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</si>
  <si>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</si>
  <si>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</si>
  <si>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</si>
  <si>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</si>
  <si>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</si>
  <si>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</si>
  <si>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</si>
  <si>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</si>
  <si>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</si>
  <si>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</si>
  <si>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</si>
  <si>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</si>
  <si>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</si>
  <si>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</si>
  <si>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</si>
  <si>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</si>
  <si>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</si>
  <si>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</si>
  <si>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</si>
  <si>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</si>
  <si>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</si>
  <si>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</si>
  <si>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</si>
  <si>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</si>
  <si>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</si>
  <si>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</si>
  <si>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</si>
  <si>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</si>
  <si>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</si>
  <si>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</si>
  <si>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</si>
  <si>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</si>
  <si>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</si>
  <si>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</si>
  <si>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</si>
  <si>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</si>
  <si>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</si>
  <si>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</si>
  <si>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</si>
  <si>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</si>
  <si>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</si>
  <si>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</si>
  <si>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</si>
  <si>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</si>
  <si>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</si>
  <si>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</si>
  <si>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</si>
  <si>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</si>
  <si>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</si>
  <si>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</si>
  <si>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</si>
  <si>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</si>
  <si>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</si>
  <si>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</si>
  <si>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</si>
  <si>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</si>
  <si>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</si>
  <si>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</si>
  <si>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</si>
  <si>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</si>
  <si>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</si>
  <si>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</si>
  <si>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</si>
  <si>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</si>
  <si>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</si>
  <si>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</si>
  <si>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</si>
  <si>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</si>
  <si>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</si>
  <si>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</si>
  <si>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</si>
  <si>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</si>
  <si>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</si>
  <si>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</si>
  <si>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</si>
  <si>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</si>
  <si>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</si>
  <si>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</si>
  <si>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</si>
  <si>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</si>
  <si>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</si>
  <si>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</si>
  <si>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</si>
  <si>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</si>
  <si>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</si>
  <si>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</si>
  <si>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</si>
  <si>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</si>
  <si>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</si>
  <si>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</si>
  <si>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</si>
  <si>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</si>
  <si>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</si>
  <si>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</si>
  <si>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</si>
  <si>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</si>
  <si>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</si>
  <si>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</si>
  <si>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</si>
  <si>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</si>
  <si>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</si>
  <si>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</si>
  <si>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</si>
  <si>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</si>
  <si>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</si>
  <si>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</si>
  <si>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</si>
  <si>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</si>
  <si>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</si>
  <si>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</si>
  <si>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</si>
  <si>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</si>
  <si>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</si>
  <si>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</si>
  <si>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</si>
  <si>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</si>
  <si>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</si>
  <si>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</si>
  <si>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</si>
  <si>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</si>
  <si>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</si>
  <si>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</si>
  <si>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</si>
  <si>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</si>
  <si>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</si>
  <si>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</si>
  <si>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</si>
  <si>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</si>
  <si>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</si>
  <si>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</si>
  <si>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</si>
  <si>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</si>
  <si>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</si>
  <si>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</si>
  <si>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</si>
  <si>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</si>
  <si>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</si>
  <si>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</si>
  <si>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</si>
  <si>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</si>
  <si>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</si>
  <si>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</si>
  <si>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</si>
  <si>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</si>
  <si>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</si>
  <si>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</si>
  <si>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</si>
  <si>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</si>
  <si>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</si>
  <si>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</si>
  <si>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</si>
  <si>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</si>
  <si>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</si>
  <si>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</si>
  <si>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</si>
  <si>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</si>
  <si>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</si>
  <si>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</si>
  <si>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</si>
  <si>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</si>
  <si>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</si>
  <si>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</si>
  <si>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</si>
  <si>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</si>
  <si>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</si>
  <si>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</si>
  <si>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</si>
  <si>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</si>
  <si>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</si>
  <si>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</si>
  <si>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</si>
  <si>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</si>
  <si>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</si>
  <si>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</si>
  <si>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</si>
  <si>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</si>
  <si>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</si>
  <si>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</si>
  <si>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</si>
  <si>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</si>
  <si>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</si>
  <si>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</si>
  <si>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</si>
  <si>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</si>
  <si>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</si>
  <si>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</si>
  <si>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</si>
  <si>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</si>
  <si>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</si>
  <si>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</si>
  <si>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</si>
  <si>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</si>
  <si>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</si>
  <si>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</si>
  <si>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</si>
  <si>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</si>
  <si>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</si>
  <si>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</si>
  <si>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</si>
  <si>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</si>
  <si>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</si>
  <si>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</si>
  <si>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</si>
  <si>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</si>
  <si>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</si>
  <si>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</si>
  <si>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</si>
  <si>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</si>
  <si>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</si>
  <si>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</si>
  <si>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</si>
  <si>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</si>
  <si>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</si>
  <si>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</si>
  <si>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</si>
  <si>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</si>
  <si>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</si>
  <si>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</si>
  <si>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</si>
  <si>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</si>
  <si>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</si>
  <si>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</si>
  <si>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</si>
  <si>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</si>
  <si>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</si>
  <si>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</si>
  <si>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</si>
  <si>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</si>
  <si>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</si>
  <si>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</si>
  <si>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</si>
  <si>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</si>
  <si>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</si>
  <si>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</si>
  <si>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</si>
  <si>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</si>
  <si>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</si>
  <si>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</si>
  <si>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</si>
  <si>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</si>
  <si>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</si>
  <si>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</si>
  <si>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</si>
  <si>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</si>
  <si>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</si>
  <si>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</si>
  <si>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</si>
  <si>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</si>
  <si>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</si>
  <si>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</si>
  <si>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</si>
  <si>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</si>
  <si>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</si>
  <si>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</si>
  <si>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</si>
  <si>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</si>
  <si>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</si>
  <si>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</si>
  <si>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</si>
  <si>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</si>
  <si>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</si>
  <si>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</si>
  <si>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</si>
  <si>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</si>
  <si>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</si>
  <si>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</si>
  <si>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</si>
  <si>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</si>
  <si>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</si>
  <si>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</si>
  <si>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</si>
  <si>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</si>
  <si>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</si>
  <si>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</si>
  <si>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</si>
  <si>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</si>
  <si>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</si>
  <si>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</si>
  <si>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</si>
  <si>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</si>
  <si>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</si>
  <si>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</si>
  <si>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</si>
  <si>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</si>
  <si>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</si>
  <si>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</si>
  <si>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</si>
  <si>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</si>
  <si>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</si>
  <si>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</si>
  <si>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</si>
  <si>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</si>
  <si>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</si>
  <si>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</si>
  <si>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</si>
  <si>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</si>
  <si>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</si>
  <si>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</si>
  <si>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</si>
  <si>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</si>
  <si>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</si>
  <si>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</si>
  <si>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</si>
  <si>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</si>
  <si>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</si>
  <si>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</si>
  <si>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</si>
  <si>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</si>
  <si>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</si>
  <si>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</si>
  <si>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</si>
  <si>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</si>
  <si>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</si>
  <si>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</si>
  <si>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</si>
  <si>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</si>
  <si>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</si>
  <si>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</si>
  <si>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</si>
  <si>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</si>
  <si>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</si>
  <si>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</si>
  <si>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</si>
  <si>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</si>
  <si>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</si>
  <si>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</si>
  <si>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</si>
  <si>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</si>
  <si>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</si>
  <si>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</si>
  <si>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</si>
  <si>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</si>
  <si>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</si>
  <si>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</si>
  <si>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</si>
  <si>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</si>
  <si>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</si>
  <si>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</si>
  <si>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</si>
  <si>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</si>
  <si>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</si>
  <si>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</si>
  <si>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</si>
  <si>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</si>
  <si>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</si>
  <si>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</si>
  <si>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</si>
  <si>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</si>
  <si>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</si>
  <si>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</si>
  <si>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</si>
  <si>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</si>
  <si>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</si>
  <si>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</si>
  <si>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</si>
  <si>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</si>
  <si>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</si>
  <si>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</si>
  <si>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</si>
  <si>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</si>
  <si>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</si>
  <si>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</si>
  <si>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</si>
  <si>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</si>
  <si>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</si>
  <si>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</si>
  <si>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</si>
  <si>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</si>
  <si>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</si>
  <si>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</si>
  <si>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</si>
  <si>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</si>
  <si>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</si>
  <si>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</si>
  <si>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</si>
  <si>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</si>
  <si>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</si>
  <si>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</si>
  <si>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</si>
  <si>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</si>
  <si>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</si>
  <si>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</si>
  <si>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</si>
  <si>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</si>
  <si>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</si>
  <si>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</si>
  <si>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</si>
  <si>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</si>
  <si>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</si>
  <si>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</si>
  <si>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</si>
  <si>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</si>
  <si>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</si>
  <si>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</si>
  <si>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</si>
  <si>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</si>
  <si>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</si>
  <si>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</si>
  <si>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</si>
  <si>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</si>
  <si>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</si>
  <si>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</si>
  <si>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</si>
  <si>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</si>
  <si>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</si>
  <si>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</si>
  <si>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</si>
  <si>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</si>
  <si>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</si>
  <si>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</si>
  <si>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</si>
  <si>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</si>
  <si>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</si>
  <si>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</si>
  <si>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</si>
  <si>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</si>
  <si>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</si>
  <si>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</si>
  <si>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</si>
  <si>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</si>
  <si>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</si>
  <si>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</si>
  <si>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</si>
  <si>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</si>
  <si>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</si>
  <si>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</si>
  <si>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</si>
  <si>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</si>
  <si>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</si>
  <si>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</si>
  <si>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</si>
  <si>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</si>
  <si>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</si>
  <si>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</si>
  <si>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</si>
  <si>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</si>
  <si>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</si>
  <si>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</si>
  <si>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</si>
  <si>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</si>
  <si>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</si>
  <si>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</si>
  <si>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</si>
  <si>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</si>
  <si>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</si>
  <si>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</si>
  <si>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</si>
  <si>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</si>
  <si>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</si>
  <si>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</si>
  <si>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</si>
  <si>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</si>
  <si>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</si>
  <si>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</si>
  <si>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</si>
  <si>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</si>
  <si>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</si>
  <si>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</si>
  <si>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</si>
  <si>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</si>
  <si>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</si>
  <si>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</si>
  <si>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</si>
  <si>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</si>
  <si>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</si>
  <si>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</si>
  <si>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</si>
  <si>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</si>
  <si>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</si>
  <si>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</si>
  <si>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</si>
  <si>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</si>
  <si>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</si>
  <si>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</si>
  <si>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</si>
  <si>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</si>
  <si>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</si>
  <si>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</si>
  <si>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</si>
  <si>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</si>
  <si>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</si>
  <si>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</si>
  <si>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</si>
  <si>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</si>
  <si>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</si>
  <si>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</si>
  <si>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</si>
  <si>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</si>
  <si>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</si>
  <si>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</si>
  <si>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</si>
  <si>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</si>
  <si>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</si>
  <si>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</si>
  <si>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</si>
  <si>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</si>
  <si>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</si>
  <si>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</si>
  <si>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</si>
  <si>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</si>
  <si>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</si>
  <si>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</si>
  <si>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</si>
  <si>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</si>
  <si>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</si>
  <si>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</si>
  <si>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</si>
  <si>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</si>
  <si>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</si>
  <si>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</si>
  <si>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</si>
  <si>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</si>
  <si>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</si>
  <si>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</si>
  <si>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</si>
  <si>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</si>
  <si>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</si>
  <si>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</si>
  <si>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</si>
  <si>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</si>
  <si>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</si>
  <si>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</si>
  <si>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</si>
  <si>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</si>
  <si>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</si>
  <si>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</si>
  <si>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</si>
  <si>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</si>
  <si>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</si>
  <si>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</si>
  <si>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</si>
  <si>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</si>
  <si>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</si>
  <si>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</si>
  <si>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</si>
  <si>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</si>
  <si>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</si>
  <si>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</si>
  <si>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</si>
  <si>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</si>
  <si>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</si>
  <si>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</si>
  <si>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</si>
  <si>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</si>
  <si>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</si>
  <si>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</si>
  <si>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</si>
  <si>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</si>
  <si>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</si>
  <si>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</si>
  <si>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</si>
  <si>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</si>
  <si>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</si>
  <si>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</si>
  <si>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</si>
  <si>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</si>
  <si>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</si>
  <si>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</si>
  <si>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</si>
  <si>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</si>
  <si>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</si>
  <si>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</si>
  <si>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</si>
  <si>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</si>
  <si>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</si>
  <si>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</si>
  <si>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</si>
  <si>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</si>
  <si>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</si>
  <si>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</si>
  <si>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</si>
  <si>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</si>
  <si>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</si>
  <si>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</si>
  <si>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</si>
  <si>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</si>
  <si>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</si>
  <si>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</si>
  <si>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</si>
  <si>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</si>
  <si>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</si>
  <si>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</si>
  <si>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</si>
  <si>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</si>
  <si>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</si>
  <si>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</si>
  <si>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</si>
  <si>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</si>
  <si>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</si>
  <si>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</si>
  <si>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</si>
  <si>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</si>
  <si>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</si>
  <si>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</si>
  <si>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</si>
  <si>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</si>
  <si>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</si>
  <si>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</si>
  <si>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</si>
  <si>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</si>
  <si>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</si>
  <si>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</si>
  <si>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</si>
  <si>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</si>
  <si>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</si>
  <si>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</si>
  <si>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</si>
  <si>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</si>
  <si>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</si>
  <si>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</si>
  <si>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</si>
  <si>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</si>
  <si>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</si>
  <si>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</si>
  <si>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</si>
  <si>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</si>
  <si>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</si>
  <si>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</si>
  <si>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</si>
  <si>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</si>
  <si>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</si>
  <si>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</si>
  <si>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</si>
  <si>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</si>
  <si>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</si>
  <si>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</si>
  <si>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</si>
  <si>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</si>
  <si>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</si>
  <si>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</si>
  <si>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</si>
  <si>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</si>
  <si>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</si>
  <si>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</si>
  <si>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</si>
  <si>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</si>
  <si>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</si>
  <si>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</si>
  <si>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</si>
  <si>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</si>
  <si>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</si>
  <si>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</si>
  <si>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</si>
  <si>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</si>
  <si>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</si>
  <si>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</si>
  <si>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</si>
  <si>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</si>
  <si>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</si>
  <si>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</si>
  <si>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</si>
  <si>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</si>
  <si>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</si>
  <si>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</si>
  <si>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</si>
  <si>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</si>
  <si>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</si>
  <si>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</si>
  <si>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</si>
  <si>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</si>
  <si>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</si>
  <si>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</si>
  <si>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</si>
  <si>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</si>
  <si>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</si>
  <si>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</si>
  <si>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</si>
  <si>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</si>
  <si>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</si>
  <si>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</si>
  <si>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</si>
  <si>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</si>
  <si>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</si>
  <si>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</si>
  <si>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</si>
  <si>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</si>
  <si>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</si>
  <si>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</si>
  <si>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</si>
  <si>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</si>
  <si>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</si>
  <si>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</si>
  <si>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</si>
  <si>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</si>
  <si>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</si>
  <si>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</si>
  <si>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</si>
  <si>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</si>
  <si>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</si>
  <si>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</si>
  <si>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</si>
  <si>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</si>
  <si>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</si>
  <si>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</si>
  <si>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</si>
  <si>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</si>
  <si>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</si>
  <si>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</si>
  <si>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</si>
  <si>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</si>
  <si>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</si>
  <si>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</si>
  <si>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</si>
  <si>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</si>
  <si>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</si>
  <si>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</si>
  <si>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</si>
  <si>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</si>
  <si>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</si>
  <si>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</si>
  <si>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</si>
  <si>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</si>
  <si>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</si>
  <si>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</si>
  <si>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</si>
  <si>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</si>
  <si>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</si>
  <si>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</si>
  <si>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</si>
  <si>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</si>
  <si>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</si>
  <si>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</si>
  <si>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</si>
  <si>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</si>
  <si>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</si>
  <si>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</si>
  <si>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</si>
  <si>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</si>
  <si>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</si>
  <si>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</si>
  <si>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</si>
  <si>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</si>
  <si>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</si>
  <si>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</si>
  <si>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</si>
  <si>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</si>
  <si>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</si>
  <si>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</si>
  <si>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</si>
  <si>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</si>
  <si>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</si>
  <si>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</si>
  <si>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</si>
  <si>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</si>
  <si>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</si>
  <si>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</si>
  <si>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</si>
  <si>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</si>
  <si>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</si>
  <si>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</si>
  <si>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</si>
  <si>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</si>
  <si>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</si>
  <si>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</si>
  <si>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</si>
  <si>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</si>
  <si>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</si>
  <si>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</si>
  <si>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</si>
  <si>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</si>
  <si>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</si>
  <si>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</si>
  <si>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</si>
  <si>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</si>
  <si>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</si>
  <si>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</si>
  <si>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</si>
  <si>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</si>
  <si>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</si>
  <si>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</si>
  <si>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</si>
  <si>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</si>
  <si>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</si>
  <si>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</si>
  <si>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</si>
  <si>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</si>
  <si>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</si>
  <si>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</si>
  <si>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</si>
  <si>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</si>
  <si>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</si>
  <si>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</si>
  <si>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</si>
  <si>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</si>
  <si>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</si>
  <si>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</si>
  <si>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</si>
  <si>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</si>
  <si>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</si>
  <si>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</si>
  <si>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</si>
  <si>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</si>
  <si>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</si>
  <si>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</si>
  <si>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</si>
  <si>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</si>
  <si>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</si>
  <si>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</si>
  <si>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</si>
  <si>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</si>
  <si>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</si>
  <si>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</si>
  <si>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</si>
  <si>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</si>
  <si>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</si>
  <si>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</si>
  <si>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</si>
  <si>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</si>
  <si>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</si>
  <si>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</si>
  <si>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</si>
  <si>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</si>
  <si>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</si>
  <si>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</si>
  <si>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</si>
  <si>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</si>
  <si>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</si>
  <si>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</si>
  <si>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</si>
  <si>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</si>
  <si>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</si>
  <si>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</si>
  <si>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</si>
  <si>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</si>
  <si>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</si>
  <si>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</si>
  <si>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</si>
  <si>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</si>
  <si>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</si>
  <si>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</si>
  <si>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</si>
  <si>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</si>
  <si>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</si>
  <si>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</si>
  <si>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</si>
  <si>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</si>
  <si>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</si>
  <si>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</si>
  <si>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</si>
  <si>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</si>
  <si>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</si>
  <si>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</si>
  <si>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</si>
  <si>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</si>
  <si>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</si>
  <si>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</si>
  <si>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</si>
  <si>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</si>
  <si>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</si>
  <si>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</si>
  <si>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</si>
  <si>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</si>
  <si>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</si>
  <si>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</si>
  <si>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</si>
  <si>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</si>
  <si>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</si>
  <si>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</si>
  <si>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</si>
  <si>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</si>
  <si>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</si>
  <si>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</si>
  <si>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</si>
  <si>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</si>
  <si>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</si>
  <si>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</si>
  <si>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</si>
  <si>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</si>
  <si>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</si>
  <si>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</si>
  <si>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</si>
  <si>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</si>
  <si>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</si>
  <si>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</si>
  <si>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</si>
  <si>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</si>
  <si>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</si>
  <si>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</si>
  <si>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</si>
  <si>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</si>
  <si>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</si>
  <si>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</si>
  <si>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</si>
  <si>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</si>
  <si>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</si>
  <si>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</si>
  <si>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</si>
  <si>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</si>
  <si>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</si>
  <si>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</si>
  <si>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</si>
  <si>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</si>
  <si>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</si>
  <si>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</si>
  <si>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</si>
  <si>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</si>
  <si>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</si>
  <si>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</si>
  <si>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</si>
  <si>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</si>
  <si>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</si>
  <si>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</si>
  <si>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</si>
  <si>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</si>
  <si>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</si>
  <si>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</si>
  <si>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</si>
  <si>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</si>
  <si>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</si>
  <si>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</si>
  <si>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</si>
  <si>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</si>
  <si>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</si>
  <si>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</si>
  <si>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</si>
  <si>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</si>
  <si>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</si>
  <si>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</si>
  <si>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</si>
  <si>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</si>
  <si>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</si>
  <si>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</si>
  <si>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</si>
  <si>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</si>
  <si>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</si>
  <si>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</si>
  <si>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</si>
  <si>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</si>
  <si>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</si>
  <si>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</si>
  <si>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</si>
  <si>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</si>
  <si>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</si>
  <si>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</si>
  <si>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</si>
  <si>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</si>
  <si>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</si>
  <si>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</si>
  <si>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</si>
  <si>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</si>
  <si>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</si>
  <si>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</si>
  <si>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</si>
  <si>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</si>
  <si>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</si>
  <si>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</si>
  <si>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</si>
  <si>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</si>
  <si>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</si>
  <si>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</si>
  <si>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</si>
  <si>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</si>
  <si>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</si>
  <si>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</si>
  <si>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</si>
  <si>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</si>
  <si>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</si>
  <si>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</si>
  <si>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</si>
  <si>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</si>
  <si>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</si>
  <si>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</si>
  <si>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</si>
  <si>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</si>
  <si>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</si>
  <si>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</si>
  <si>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</si>
  <si>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</si>
  <si>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</si>
  <si>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</si>
  <si>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</si>
  <si>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</si>
  <si>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</si>
  <si>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</si>
  <si>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</si>
  <si>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</si>
  <si>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</si>
  <si>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</si>
  <si>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</si>
  <si>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</si>
  <si>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</si>
  <si>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</si>
  <si>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</si>
  <si>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</si>
  <si>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</si>
  <si>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</si>
  <si>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</si>
  <si>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</si>
  <si>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</si>
  <si>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</si>
  <si>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</si>
  <si>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</si>
  <si>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</si>
  <si>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</si>
  <si>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</si>
  <si>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</si>
  <si>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</si>
  <si>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</si>
  <si>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</si>
  <si>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</si>
  <si>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</si>
  <si>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</si>
  <si>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</si>
  <si>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</si>
  <si>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</si>
  <si>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</si>
  <si>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</si>
  <si>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</si>
  <si>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</si>
  <si>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</si>
  <si>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</si>
  <si>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</si>
  <si>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</si>
  <si>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</si>
  <si>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</si>
  <si>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</si>
  <si>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</si>
  <si>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</si>
  <si>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</si>
  <si>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</si>
  <si>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</si>
  <si>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</si>
  <si>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</si>
  <si>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</si>
  <si>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</si>
  <si>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</si>
  <si>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</si>
  <si>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</si>
  <si>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</si>
  <si>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</si>
  <si>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</si>
  <si>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</si>
  <si>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</si>
  <si>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</si>
  <si>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</si>
  <si>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</si>
  <si>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</si>
  <si>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</si>
  <si>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</si>
  <si>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</si>
  <si>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</si>
  <si>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</si>
  <si>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</si>
  <si>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</si>
  <si>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</si>
  <si>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</si>
  <si>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</si>
  <si>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</si>
  <si>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</si>
  <si>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</si>
  <si>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</si>
  <si>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</si>
  <si>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</si>
  <si>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</si>
  <si>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</si>
  <si>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</si>
  <si>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</si>
  <si>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</si>
  <si>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</si>
  <si>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</si>
  <si>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</si>
  <si>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</si>
  <si>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</si>
  <si>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</si>
  <si>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</si>
  <si>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</si>
  <si>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</si>
  <si>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</si>
  <si>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</si>
  <si>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</si>
  <si>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</si>
  <si>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</si>
  <si>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</si>
  <si>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</si>
  <si>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</si>
  <si>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</si>
  <si>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</si>
  <si>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</si>
  <si>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</si>
  <si>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</si>
  <si>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</si>
  <si>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</si>
  <si>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</si>
  <si>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</si>
  <si>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</si>
  <si>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</si>
  <si>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</si>
  <si>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</si>
  <si>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</si>
  <si>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</si>
  <si>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</si>
  <si>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</si>
  <si>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</si>
  <si>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</si>
  <si>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</si>
  <si>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</si>
  <si>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</si>
  <si>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</si>
  <si>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</si>
  <si>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</si>
  <si>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</si>
  <si>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</si>
  <si>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</si>
  <si>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</si>
  <si>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</si>
  <si>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</si>
  <si>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</si>
  <si>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</si>
  <si>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</si>
  <si>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</si>
  <si>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</si>
  <si>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</si>
  <si>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</si>
  <si>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</si>
  <si>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</si>
  <si>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</si>
  <si>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</si>
  <si>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</si>
  <si>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</si>
  <si>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</si>
  <si>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</si>
  <si>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</si>
  <si>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</si>
  <si>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</si>
  <si>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</si>
  <si>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</si>
  <si>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</si>
  <si>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</si>
  <si>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</si>
  <si>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</si>
  <si>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</si>
  <si>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</si>
  <si>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</si>
  <si>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</si>
  <si>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</si>
  <si>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</si>
  <si>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</si>
  <si>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</si>
  <si>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</si>
  <si>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</si>
  <si>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</si>
  <si>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</si>
  <si>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</si>
  <si>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</si>
  <si>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</si>
  <si>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</si>
  <si>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</si>
  <si>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</si>
  <si>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</si>
  <si>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</si>
  <si>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</si>
  <si>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</si>
  <si>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</si>
  <si>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</si>
  <si>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</si>
  <si>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</si>
  <si>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</si>
  <si>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</si>
  <si>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</si>
  <si>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</si>
  <si>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</si>
  <si>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</si>
  <si>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</si>
  <si>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</si>
  <si>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</si>
  <si>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</si>
  <si>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</si>
  <si>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</si>
  <si>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</si>
  <si>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</si>
  <si>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</si>
  <si>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</si>
  <si>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</si>
  <si>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</si>
  <si>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</si>
  <si>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</si>
  <si>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</si>
  <si>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</si>
  <si>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</si>
  <si>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</si>
  <si>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</si>
  <si>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</si>
  <si>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</si>
  <si>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</si>
  <si>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</si>
  <si>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</si>
  <si>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</si>
  <si>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</si>
  <si>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</si>
  <si>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</si>
  <si>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</si>
  <si>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</si>
  <si>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</si>
  <si>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</si>
  <si>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</si>
  <si>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</si>
  <si>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</si>
  <si>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</si>
  <si>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</si>
  <si>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</si>
  <si>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</si>
  <si>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</si>
  <si>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</si>
  <si>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</si>
  <si>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</si>
  <si>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</si>
  <si>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</si>
  <si>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</si>
  <si>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</si>
  <si>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</si>
  <si>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</si>
  <si>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</si>
  <si>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</si>
  <si>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</si>
  <si>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</si>
  <si>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</si>
  <si>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</si>
  <si>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</si>
  <si>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</si>
  <si>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</si>
  <si>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</si>
  <si>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</si>
  <si>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</si>
  <si>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</si>
  <si>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</si>
  <si>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</si>
  <si>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</si>
  <si>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</si>
  <si>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</si>
  <si>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</si>
  <si>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</si>
  <si>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</si>
  <si>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</si>
  <si>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</si>
  <si>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</si>
  <si>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</si>
  <si>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</si>
  <si>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</si>
  <si>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</si>
  <si>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</si>
  <si>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</si>
  <si>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</si>
  <si>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</si>
  <si>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</si>
  <si>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</si>
  <si>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</si>
  <si>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</si>
  <si>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</si>
  <si>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</si>
  <si>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</si>
  <si>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</si>
  <si>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</si>
  <si>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</si>
  <si>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</si>
  <si>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</si>
  <si>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</si>
  <si>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</si>
  <si>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</si>
  <si>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</si>
  <si>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</si>
  <si>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</si>
  <si>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</si>
  <si>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</si>
  <si>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</si>
  <si>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</si>
  <si>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</si>
  <si>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</si>
  <si>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</si>
  <si>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</si>
  <si>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</si>
  <si>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</si>
  <si>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</si>
  <si>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</si>
  <si>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</si>
  <si>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</si>
  <si>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</si>
  <si>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</si>
  <si>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</si>
  <si>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</si>
  <si>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</si>
  <si>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</si>
  <si>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</si>
  <si>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</si>
  <si>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</si>
  <si>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</si>
  <si>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</si>
  <si>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</si>
  <si>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</si>
  <si>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</si>
  <si>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</si>
  <si>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</si>
  <si>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</si>
  <si>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</si>
  <si>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</si>
  <si>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</si>
  <si>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</si>
  <si>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</si>
  <si>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</si>
  <si>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</si>
  <si>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</si>
  <si>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</si>
  <si>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</si>
  <si>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</si>
  <si>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</si>
  <si>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</si>
  <si>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</si>
  <si>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</si>
  <si>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</si>
  <si>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</si>
  <si>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</si>
  <si>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</si>
  <si>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</si>
  <si>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</si>
  <si>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</si>
  <si>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</si>
  <si>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</si>
  <si>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</si>
  <si>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</si>
  <si>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</si>
  <si>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</si>
  <si>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</si>
  <si>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</si>
  <si>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</si>
  <si>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</si>
  <si>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</si>
  <si>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</si>
  <si>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</si>
  <si>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</si>
  <si>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</si>
  <si>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</si>
  <si>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</si>
  <si>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</si>
  <si>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</si>
  <si>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</si>
  <si>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</si>
  <si>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</si>
  <si>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</si>
  <si>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</si>
  <si>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</si>
  <si>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</si>
  <si>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</si>
  <si>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</si>
  <si>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</si>
  <si>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</si>
  <si>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</si>
  <si>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</si>
  <si>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</si>
  <si>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</si>
  <si>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</si>
  <si>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</si>
  <si>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</si>
  <si>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</si>
  <si>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</si>
  <si>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</si>
  <si>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</si>
  <si>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</si>
  <si>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</si>
  <si>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</si>
  <si>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</si>
  <si>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</si>
  <si>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</si>
  <si>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</si>
  <si>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</si>
  <si>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</si>
  <si>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</si>
  <si>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</si>
  <si>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</si>
  <si>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</si>
  <si>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</si>
  <si>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</si>
  <si>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</si>
  <si>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</si>
  <si>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</si>
  <si>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</si>
  <si>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</si>
  <si>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</si>
  <si>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</si>
  <si>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</si>
  <si>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</si>
  <si>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</si>
  <si>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</si>
  <si>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</si>
  <si>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</si>
  <si>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</si>
  <si>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</si>
  <si>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</si>
  <si>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</si>
  <si>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</si>
  <si>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</si>
  <si>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</si>
  <si>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</si>
  <si>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</si>
  <si>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</si>
  <si>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</si>
  <si>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</si>
  <si>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</si>
  <si>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</si>
  <si>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</si>
  <si>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</si>
  <si>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</si>
  <si>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</si>
  <si>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</si>
  <si>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</si>
  <si>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</si>
  <si>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</si>
  <si>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</si>
  <si>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</si>
  <si>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</si>
  <si>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</si>
  <si>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</si>
  <si>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</si>
  <si>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</si>
  <si>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</si>
  <si>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</si>
  <si>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</si>
  <si>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</si>
  <si>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</si>
  <si>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</si>
  <si>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</si>
  <si>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</si>
  <si>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</si>
  <si>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</si>
  <si>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</si>
  <si>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</si>
  <si>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</si>
  <si>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</si>
  <si>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</si>
  <si>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</si>
  <si>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</si>
  <si>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</si>
  <si>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</si>
  <si>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</si>
  <si>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</si>
  <si>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</si>
  <si>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</si>
  <si>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</si>
  <si>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</si>
  <si>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</si>
  <si>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</si>
  <si>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</si>
  <si>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</si>
  <si>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</si>
  <si>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</si>
  <si>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</si>
  <si>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</si>
  <si>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</si>
  <si>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</si>
  <si>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</si>
  <si>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</si>
  <si>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</si>
  <si>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</si>
  <si>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</si>
  <si>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</si>
  <si>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</si>
  <si>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</si>
  <si>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</si>
  <si>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</si>
  <si>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</si>
  <si>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</si>
  <si>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</si>
  <si>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</si>
  <si>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</si>
  <si>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</si>
  <si>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</si>
  <si>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</si>
  <si>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</si>
  <si>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</si>
  <si>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</si>
  <si>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</si>
  <si>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</si>
  <si>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</si>
  <si>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</si>
  <si>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</si>
  <si>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</si>
  <si>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</si>
  <si>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</si>
  <si>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</si>
  <si>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</si>
  <si>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</si>
  <si>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</si>
  <si>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</si>
  <si>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</si>
  <si>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</si>
  <si>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</si>
  <si>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</si>
  <si>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</si>
  <si>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</si>
  <si>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</si>
  <si>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</si>
  <si>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</si>
  <si>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</si>
  <si>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</si>
  <si>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</si>
  <si>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</si>
  <si>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</si>
  <si>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</si>
  <si>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</si>
  <si>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</si>
  <si>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</si>
  <si>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</si>
  <si>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</si>
  <si>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</si>
  <si>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</si>
  <si>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</si>
  <si>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</si>
  <si>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</si>
  <si>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</si>
  <si>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</si>
  <si>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</si>
  <si>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</si>
  <si>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</si>
  <si>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</si>
  <si>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</si>
  <si>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</si>
  <si>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</si>
  <si>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</si>
  <si>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</si>
  <si>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</si>
  <si>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</si>
  <si>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</si>
  <si>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</si>
  <si>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</si>
  <si>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</si>
  <si>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</si>
  <si>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</si>
  <si>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</si>
  <si>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</si>
  <si>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</si>
  <si>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</si>
  <si>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</si>
  <si>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</si>
  <si>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</si>
  <si>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</si>
  <si>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</si>
  <si>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</si>
  <si>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</si>
  <si>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</si>
  <si>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</si>
  <si>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</si>
  <si>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</si>
  <si>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</si>
  <si>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</si>
  <si>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</si>
  <si>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</si>
  <si>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</si>
  <si>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</si>
  <si>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</si>
  <si>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</si>
  <si>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</si>
  <si>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</si>
  <si>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</si>
  <si>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</si>
  <si>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</si>
  <si>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</si>
  <si>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</si>
  <si>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</si>
  <si>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</si>
  <si>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</si>
  <si>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</si>
  <si>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</si>
  <si>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</si>
  <si>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</si>
  <si>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</si>
  <si>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</si>
  <si>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</si>
  <si>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</si>
  <si>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</si>
  <si>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</si>
  <si>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</si>
  <si>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</si>
  <si>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</si>
  <si>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</si>
  <si>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</si>
  <si>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</si>
  <si>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</si>
  <si>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</si>
  <si>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</si>
  <si>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</si>
  <si>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</si>
  <si>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</si>
  <si>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</si>
  <si>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</si>
  <si>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</si>
  <si>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</si>
  <si>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</si>
  <si>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</si>
  <si>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</si>
  <si>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</si>
  <si>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</si>
  <si>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</si>
  <si>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</si>
  <si>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</si>
  <si>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</si>
  <si>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</si>
  <si>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</si>
  <si>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</si>
  <si>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</si>
  <si>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</si>
  <si>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</si>
  <si>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</si>
  <si>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</si>
  <si>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</si>
  <si>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</si>
  <si>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</si>
  <si>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</si>
  <si>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</si>
  <si>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</si>
  <si>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</si>
  <si>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</si>
  <si>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</si>
  <si>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</si>
  <si>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</si>
  <si>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</si>
  <si>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</si>
  <si>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</si>
  <si>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</si>
  <si>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</si>
  <si>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</si>
  <si>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</si>
  <si>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</si>
  <si>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</si>
  <si>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</si>
  <si>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</si>
  <si>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</si>
  <si>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</si>
  <si>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</si>
  <si>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</si>
  <si>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</si>
  <si>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</si>
  <si>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</si>
  <si>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</si>
  <si>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</si>
  <si>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</si>
  <si>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</si>
  <si>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</si>
  <si>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</si>
  <si>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</si>
  <si>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</si>
  <si>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</si>
  <si>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</si>
  <si>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</si>
  <si>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</si>
  <si>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</si>
  <si>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</si>
  <si>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</si>
  <si>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</si>
  <si>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</si>
  <si>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</si>
  <si>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</si>
  <si>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</si>
  <si>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</si>
  <si>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</si>
  <si>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</si>
  <si>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</si>
  <si>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</si>
  <si>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</si>
  <si>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</si>
  <si>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</si>
  <si>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</si>
  <si>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</si>
  <si>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</si>
  <si>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</si>
  <si>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</si>
  <si>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</si>
  <si>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</si>
  <si>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</si>
  <si>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</si>
  <si>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</si>
  <si>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</si>
  <si>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</si>
  <si>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</si>
  <si>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</si>
  <si>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</si>
  <si>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</si>
  <si>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</si>
  <si>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</si>
  <si>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</si>
  <si>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</si>
  <si>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</si>
  <si>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</si>
  <si>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</si>
  <si>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</si>
  <si>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</si>
  <si>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</si>
  <si>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</si>
  <si>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</si>
  <si>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</si>
  <si>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</si>
  <si>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</si>
  <si>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</si>
  <si>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</si>
  <si>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</si>
  <si>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</si>
  <si>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</si>
  <si>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</si>
  <si>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</si>
  <si>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</si>
  <si>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</si>
  <si>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</si>
  <si>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</si>
  <si>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</si>
  <si>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</si>
  <si>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</si>
  <si>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</si>
  <si>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</si>
  <si>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</si>
  <si>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</si>
  <si>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</si>
  <si>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</si>
  <si>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</si>
  <si>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</si>
  <si>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</si>
  <si>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</si>
  <si>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</si>
  <si>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</si>
  <si>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</si>
  <si>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</si>
  <si>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</si>
  <si>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</si>
  <si>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</si>
  <si>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</si>
  <si>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</si>
  <si>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</si>
  <si>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</si>
  <si>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</si>
  <si>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</si>
  <si>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</si>
  <si>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</si>
  <si>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</si>
  <si>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</si>
  <si>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</si>
  <si>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</si>
  <si>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</si>
  <si>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</si>
  <si>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</si>
  <si>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</si>
  <si>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</si>
  <si>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</si>
  <si>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</si>
  <si>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</si>
  <si>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</si>
  <si>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</si>
  <si>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</si>
  <si>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</si>
  <si>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</si>
  <si>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</si>
  <si>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</si>
  <si>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</si>
  <si>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</si>
  <si>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</si>
  <si>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</si>
  <si>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</si>
  <si>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</si>
  <si>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</si>
  <si>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</si>
  <si>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</si>
  <si>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</si>
  <si>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</si>
  <si>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</si>
  <si>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</si>
  <si>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</si>
  <si>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</si>
  <si>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</si>
  <si>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</si>
  <si>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</si>
  <si>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</si>
  <si>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</si>
  <si>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</si>
  <si>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</si>
  <si>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</si>
  <si>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</si>
  <si>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</si>
  <si>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</si>
  <si>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</si>
  <si>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</si>
  <si>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</si>
  <si>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</si>
  <si>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</si>
  <si>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</si>
  <si>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</si>
  <si>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</si>
  <si>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</si>
  <si>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</si>
  <si>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</si>
  <si>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</si>
  <si>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</si>
  <si>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</si>
  <si>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</si>
  <si>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</si>
  <si>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</si>
  <si>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</si>
  <si>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</si>
  <si>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</si>
  <si>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</si>
  <si>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</si>
  <si>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</si>
  <si>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</si>
  <si>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</si>
  <si>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</si>
  <si>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</si>
  <si>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</si>
  <si>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</si>
  <si>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</si>
  <si>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</si>
  <si>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</si>
  <si>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</si>
  <si>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</si>
  <si>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</si>
  <si>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</si>
  <si>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</si>
  <si>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</si>
  <si>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</si>
  <si>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</si>
  <si>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</si>
  <si>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</si>
  <si>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</si>
  <si>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</si>
  <si>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</si>
  <si>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</si>
  <si>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</si>
  <si>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</si>
  <si>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</si>
  <si>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</si>
  <si>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</si>
  <si>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</si>
  <si>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</si>
  <si>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</si>
  <si>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</si>
  <si>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</si>
  <si>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</si>
  <si>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</si>
  <si>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</si>
  <si>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</si>
  <si>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</si>
  <si>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</si>
  <si>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</si>
  <si>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</si>
  <si>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</si>
  <si>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</si>
  <si>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</si>
  <si>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</si>
  <si>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</si>
  <si>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</si>
  <si>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</si>
  <si>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</si>
  <si>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</si>
  <si>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</si>
  <si>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</si>
  <si>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</si>
  <si>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</si>
  <si>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</si>
  <si>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</si>
  <si>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</si>
  <si>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</si>
  <si>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</si>
  <si>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</si>
  <si>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</si>
  <si>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</si>
  <si>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</si>
  <si>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</si>
  <si>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</si>
  <si>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</si>
  <si>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</si>
  <si>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</si>
  <si>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</si>
  <si>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</si>
  <si>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</si>
  <si>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</si>
  <si>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</si>
  <si>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</si>
  <si>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</si>
  <si>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</si>
  <si>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</si>
  <si>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</si>
  <si>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</si>
  <si>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</si>
  <si>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</si>
  <si>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</si>
  <si>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</si>
  <si>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</si>
  <si>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</si>
  <si>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</si>
  <si>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</si>
  <si>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</si>
  <si>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</si>
  <si>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</si>
  <si>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</si>
  <si>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</si>
  <si>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</si>
  <si>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</si>
  <si>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</si>
  <si>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</si>
  <si>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</si>
  <si>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</si>
  <si>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</si>
  <si>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</si>
  <si>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</si>
  <si>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</si>
  <si>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</si>
  <si>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</si>
  <si>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</si>
  <si>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</si>
  <si>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</si>
  <si>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</si>
  <si>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</si>
  <si>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</si>
  <si>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</si>
  <si>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</si>
  <si>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</si>
  <si>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</si>
  <si>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</si>
  <si>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</si>
  <si>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</si>
  <si>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</si>
  <si>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</si>
  <si>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</si>
  <si>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</si>
  <si>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</si>
  <si>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</si>
  <si>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</si>
  <si>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</si>
  <si>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</si>
  <si>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</si>
  <si>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</si>
  <si>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</si>
  <si>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</si>
  <si>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</si>
  <si>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</si>
  <si>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</si>
  <si>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</si>
  <si>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</si>
  <si>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</si>
  <si>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</si>
  <si>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</si>
  <si>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</si>
  <si>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</si>
  <si>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</si>
  <si>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</si>
  <si>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</si>
  <si>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</si>
  <si>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</si>
  <si>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</si>
  <si>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</si>
  <si>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</si>
  <si>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</si>
  <si>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</si>
  <si>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</si>
  <si>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</si>
  <si>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</si>
  <si>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</si>
  <si>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</si>
  <si>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</si>
  <si>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</si>
  <si>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</si>
  <si>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</si>
  <si>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</si>
  <si>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</si>
  <si>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</si>
  <si>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</si>
  <si>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</si>
  <si>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</si>
  <si>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</si>
  <si>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</si>
  <si>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</si>
  <si>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</si>
  <si>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</si>
  <si>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</si>
  <si>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</si>
  <si>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</si>
  <si>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</si>
  <si>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</si>
  <si>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</si>
  <si>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</si>
  <si>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</si>
  <si>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</si>
  <si>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</si>
  <si>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</si>
  <si>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</si>
  <si>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</si>
  <si>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</si>
  <si>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</si>
  <si>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</si>
  <si>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</si>
  <si>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</si>
  <si>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</si>
  <si>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</si>
  <si>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</si>
  <si>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</si>
  <si>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</si>
  <si>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</si>
  <si>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</si>
  <si>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</si>
  <si>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</si>
  <si>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</si>
  <si>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</si>
  <si>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</si>
  <si>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</si>
  <si>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</si>
  <si>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</si>
  <si>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</si>
  <si>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</si>
  <si>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</si>
  <si>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</si>
  <si>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</si>
  <si>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</si>
  <si>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</si>
  <si>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</si>
  <si>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</si>
  <si>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</si>
  <si>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</si>
  <si>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</si>
  <si>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</si>
  <si>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</si>
  <si>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</si>
  <si>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</si>
  <si>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</si>
  <si>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</si>
  <si>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</si>
  <si>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</si>
  <si>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</si>
  <si>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</si>
  <si>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</si>
  <si>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</si>
  <si>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</si>
  <si>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</si>
  <si>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</si>
  <si>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</si>
  <si>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</si>
  <si>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</si>
  <si>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</si>
  <si>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</si>
  <si>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</si>
  <si>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</si>
  <si>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</si>
  <si>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</si>
  <si>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</si>
  <si>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</si>
  <si>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</si>
  <si>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</si>
  <si>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</si>
  <si>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</si>
  <si>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</si>
  <si>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</si>
  <si>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</si>
  <si>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</si>
  <si>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</si>
  <si>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</si>
  <si>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</si>
  <si>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</si>
  <si>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</si>
  <si>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</si>
  <si>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</si>
  <si>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</si>
  <si>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</si>
  <si>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</si>
  <si>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</si>
  <si>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</si>
  <si>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</si>
  <si>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</si>
  <si>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</si>
  <si>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</si>
  <si>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</si>
  <si>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</si>
  <si>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</si>
  <si>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</si>
  <si>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</si>
  <si>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</si>
  <si>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</si>
  <si>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</si>
  <si>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</si>
  <si>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</si>
  <si>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</si>
  <si>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</si>
  <si>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</si>
  <si>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</si>
  <si>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</si>
  <si>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</si>
  <si>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</si>
  <si>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</si>
  <si>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</si>
  <si>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</si>
  <si>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</si>
  <si>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</si>
  <si>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</si>
  <si>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</si>
  <si>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</si>
  <si>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</si>
  <si>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</si>
  <si>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</si>
  <si>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</si>
  <si>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</si>
  <si>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</si>
  <si>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</si>
  <si>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</si>
  <si>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</si>
  <si>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</si>
  <si>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</si>
  <si>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</si>
  <si>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</si>
  <si>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</si>
  <si>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</si>
  <si>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</si>
  <si>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</si>
  <si>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</si>
  <si>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</si>
  <si>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</si>
  <si>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</si>
  <si>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</si>
  <si>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</si>
  <si>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</si>
  <si>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</si>
  <si>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</si>
  <si>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</si>
  <si>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</si>
  <si>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</si>
  <si>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</si>
  <si>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</si>
  <si>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</si>
  <si>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</si>
  <si>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</si>
  <si>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</si>
  <si>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</si>
  <si>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</si>
  <si>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</si>
  <si>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</si>
  <si>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</si>
  <si>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</si>
  <si>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</si>
  <si>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</si>
  <si>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</si>
  <si>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</si>
  <si>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</si>
  <si>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</si>
  <si>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</si>
  <si>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</si>
  <si>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</si>
  <si>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</si>
  <si>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</si>
  <si>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</si>
  <si>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</si>
  <si>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</si>
  <si>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</si>
  <si>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</si>
  <si>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</si>
  <si>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</si>
  <si>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</si>
  <si>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</si>
  <si>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</si>
  <si>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</si>
  <si>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</si>
  <si>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</si>
  <si>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</si>
  <si>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</si>
  <si>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</si>
  <si>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</si>
  <si>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</si>
  <si>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</si>
  <si>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</si>
  <si>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</si>
  <si>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</si>
  <si>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</si>
  <si>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</si>
  <si>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</si>
  <si>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</si>
  <si>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</si>
  <si>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</si>
  <si>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</si>
  <si>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</si>
  <si>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</si>
  <si>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</si>
  <si>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</si>
  <si>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</si>
  <si>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</si>
  <si>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</si>
  <si>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</si>
  <si>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</si>
  <si>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</si>
  <si>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</si>
  <si>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</si>
  <si>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</si>
  <si>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</si>
  <si>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</si>
  <si>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</si>
  <si>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</si>
  <si>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</si>
  <si>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</si>
  <si>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</si>
  <si>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</si>
  <si>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</si>
  <si>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</si>
  <si>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</si>
  <si>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</si>
  <si>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</si>
  <si>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</si>
  <si>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</si>
  <si>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</si>
  <si>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</si>
  <si>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</si>
  <si>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</si>
  <si>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</si>
  <si>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</si>
  <si>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</si>
  <si>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</si>
  <si>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</si>
  <si>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</si>
  <si>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</si>
  <si>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</si>
  <si>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</si>
  <si>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</si>
  <si>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</si>
  <si>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</si>
  <si>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</si>
  <si>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</si>
  <si>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</si>
  <si>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</si>
  <si>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</si>
  <si>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</si>
  <si>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</si>
  <si>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</si>
  <si>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</si>
  <si>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</si>
  <si>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</si>
  <si>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</si>
  <si>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</si>
  <si>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</si>
  <si>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</si>
  <si>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</si>
  <si>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</si>
  <si>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</si>
  <si>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</si>
  <si>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</si>
  <si>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</si>
  <si>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</si>
  <si>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</si>
  <si>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</si>
  <si>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</si>
  <si>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</si>
  <si>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</si>
  <si>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</si>
  <si>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</si>
  <si>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</si>
  <si>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</si>
  <si>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</si>
  <si>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</si>
  <si>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</si>
  <si>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</si>
  <si>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</si>
  <si>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</si>
  <si>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</si>
  <si>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</si>
  <si>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</si>
  <si>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</si>
  <si>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</si>
  <si>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</si>
  <si>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</si>
  <si>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</si>
  <si>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</si>
  <si>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</si>
  <si>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</si>
  <si>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</si>
  <si>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</si>
  <si>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</si>
  <si>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</si>
  <si>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</si>
  <si>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</si>
  <si>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</si>
  <si>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</si>
  <si>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</si>
  <si>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</si>
  <si>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</si>
  <si>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</si>
  <si>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</si>
  <si>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</si>
  <si>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</si>
  <si>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</si>
  <si>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</si>
  <si>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</si>
  <si>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</si>
  <si>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</si>
  <si>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</si>
  <si>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</si>
  <si>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</si>
  <si>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</si>
  <si>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</si>
  <si>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</si>
  <si>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</si>
  <si>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</si>
  <si>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</si>
  <si>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</si>
  <si>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</si>
  <si>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</si>
  <si>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</si>
  <si>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</si>
  <si>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</si>
  <si>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</si>
  <si>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</si>
  <si>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</si>
  <si>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</si>
  <si>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</si>
  <si>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</si>
  <si>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</si>
  <si>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</si>
  <si>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</si>
  <si>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</si>
  <si>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</si>
  <si>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</si>
  <si>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</si>
  <si>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</si>
  <si>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</si>
  <si>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</si>
  <si>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</si>
  <si>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</si>
  <si>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</si>
  <si>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</si>
  <si>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</si>
  <si>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</si>
  <si>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</si>
  <si>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</si>
  <si>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</si>
  <si>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</si>
  <si>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</si>
  <si>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</si>
  <si>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</si>
  <si>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</si>
  <si>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</si>
  <si>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</si>
  <si>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</si>
  <si>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</si>
  <si>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</si>
  <si>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</si>
  <si>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</si>
  <si>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</si>
  <si>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</si>
  <si>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</si>
  <si>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</si>
  <si>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</si>
  <si>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</si>
  <si>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</si>
  <si>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</si>
  <si>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</si>
  <si>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</si>
  <si>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</si>
  <si>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</si>
  <si>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</si>
  <si>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</si>
  <si>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</si>
  <si>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</si>
  <si>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</si>
  <si>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</si>
  <si>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</si>
  <si>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</si>
  <si>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</si>
  <si>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</si>
  <si>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</si>
  <si>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</si>
  <si>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</si>
  <si>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</si>
  <si>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</si>
  <si>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</si>
  <si>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</si>
  <si>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</si>
  <si>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</si>
  <si>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</si>
  <si>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</si>
  <si>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</si>
  <si>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</si>
  <si>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</si>
  <si>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</si>
  <si>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</si>
  <si>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</si>
  <si>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</si>
  <si>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</si>
  <si>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</si>
  <si>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</si>
  <si>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</si>
  <si>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</si>
  <si>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</si>
  <si>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</si>
  <si>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</si>
  <si>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</si>
  <si>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</si>
  <si>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</si>
  <si>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</si>
  <si>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</si>
  <si>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</si>
  <si>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</si>
  <si>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</si>
  <si>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</si>
  <si>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</si>
  <si>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</si>
  <si>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</si>
  <si>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</si>
  <si>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</si>
  <si>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</si>
  <si>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</si>
  <si>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</si>
  <si>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</si>
  <si>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</si>
  <si>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</si>
  <si>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</si>
  <si>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</si>
  <si>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</si>
  <si>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</si>
  <si>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</si>
  <si>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</si>
  <si>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</si>
  <si>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</si>
  <si>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</si>
  <si>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</si>
  <si>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</si>
  <si>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</si>
  <si>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</si>
  <si>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</si>
  <si>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</si>
  <si>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</si>
  <si>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</si>
  <si>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</si>
  <si>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</si>
  <si>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</si>
  <si>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</si>
  <si>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</si>
  <si>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</si>
  <si>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</si>
  <si>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</si>
  <si>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</si>
  <si>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</si>
  <si>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</si>
  <si>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</si>
  <si>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</si>
  <si>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</si>
  <si>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</si>
  <si>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</si>
  <si>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</si>
  <si>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</si>
  <si>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</si>
  <si>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</si>
  <si>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</si>
  <si>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</si>
  <si>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</si>
  <si>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</si>
  <si>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</si>
  <si>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</si>
  <si>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</si>
  <si>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</si>
  <si>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</si>
  <si>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</si>
  <si>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</si>
  <si>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</si>
  <si>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</si>
  <si>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</si>
  <si>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</si>
  <si>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</si>
  <si>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</si>
  <si>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</si>
  <si>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</si>
  <si>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</si>
  <si>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</si>
  <si>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</si>
  <si>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</si>
  <si>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</si>
  <si>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</si>
  <si>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</si>
  <si>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</si>
  <si>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</si>
  <si>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</si>
  <si>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</si>
  <si>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</si>
  <si>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</si>
  <si>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</si>
  <si>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</si>
  <si>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</si>
  <si>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</si>
  <si>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</si>
  <si>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</si>
  <si>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</si>
  <si>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</si>
  <si>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</si>
  <si>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</si>
  <si>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</si>
  <si>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</si>
  <si>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</si>
  <si>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</si>
  <si>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</si>
  <si>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</si>
  <si>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</si>
  <si>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</si>
  <si>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</si>
  <si>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</si>
  <si>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</si>
  <si>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</si>
  <si>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</si>
  <si>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</si>
  <si>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</si>
  <si>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</si>
  <si>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</si>
  <si>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</si>
  <si>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</si>
  <si>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</si>
  <si>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</si>
  <si>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</si>
  <si>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</si>
  <si>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</si>
  <si>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</si>
  <si>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</si>
  <si>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</si>
  <si>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</si>
  <si>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</si>
  <si>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</si>
  <si>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</si>
  <si>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</si>
  <si>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</si>
  <si>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</si>
  <si>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</si>
  <si>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</si>
  <si>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</si>
  <si>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</si>
  <si>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</si>
  <si>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</si>
  <si>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</si>
  <si>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</si>
  <si>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</si>
  <si>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</si>
  <si>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</si>
  <si>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</si>
  <si>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</si>
  <si>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</si>
  <si>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</si>
  <si>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</si>
  <si>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</si>
  <si>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</si>
  <si>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</si>
  <si>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</si>
  <si>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</si>
  <si>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</si>
  <si>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</si>
  <si>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</si>
  <si>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</si>
  <si>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</si>
  <si>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</si>
  <si>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</si>
  <si>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</si>
  <si>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</si>
  <si>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</si>
  <si>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</si>
  <si>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</si>
  <si>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</si>
  <si>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</si>
  <si>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</si>
  <si>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</si>
  <si>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</si>
  <si>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</si>
  <si>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</si>
  <si>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</si>
  <si>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</si>
  <si>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</si>
  <si>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</si>
  <si>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</si>
  <si>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</si>
  <si>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</si>
  <si>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</si>
  <si>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</si>
  <si>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</si>
  <si>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</si>
  <si>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</si>
  <si>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</si>
  <si>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</si>
  <si>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</si>
  <si>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</si>
  <si>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</si>
  <si>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</si>
  <si>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</si>
  <si>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</si>
  <si>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</si>
  <si>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</si>
  <si>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</si>
  <si>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</si>
  <si>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</si>
  <si>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</si>
  <si>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</si>
  <si>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</si>
  <si>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</si>
  <si>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</si>
  <si>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</si>
  <si>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</si>
  <si>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</si>
  <si>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</si>
  <si>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</si>
  <si>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</si>
  <si>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</si>
  <si>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</si>
  <si>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</si>
  <si>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</si>
  <si>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</si>
  <si>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</si>
  <si>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</si>
  <si>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</si>
  <si>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</si>
  <si>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</si>
  <si>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</si>
  <si>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</si>
  <si>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</si>
  <si>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</si>
  <si>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</si>
  <si>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</si>
  <si>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</si>
  <si>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</si>
  <si>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</si>
  <si>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</si>
  <si>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</si>
  <si>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</si>
  <si>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</si>
  <si>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</si>
  <si>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</si>
  <si>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</si>
  <si>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</si>
  <si>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</si>
  <si>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</si>
  <si>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</si>
  <si>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</si>
  <si>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</si>
  <si>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</si>
  <si>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</si>
  <si>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</si>
  <si>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</si>
  <si>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</si>
  <si>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</si>
  <si>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</si>
  <si>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</si>
  <si>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</si>
  <si>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</si>
  <si>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</si>
  <si>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</si>
  <si>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</si>
  <si>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</si>
  <si>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</si>
  <si>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</si>
  <si>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</si>
  <si>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</si>
  <si>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</si>
  <si>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</si>
  <si>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</si>
  <si>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</si>
  <si>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</si>
  <si>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</si>
  <si>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</si>
  <si>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</si>
  <si>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</si>
  <si>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</si>
  <si>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</si>
  <si>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</si>
  <si>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</si>
  <si>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</si>
  <si>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</si>
  <si>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</si>
  <si>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</si>
  <si>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</si>
  <si>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</si>
  <si>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</si>
  <si>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</si>
  <si>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</si>
  <si>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</si>
  <si>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</si>
  <si>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</si>
  <si>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</si>
  <si>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</si>
  <si>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</si>
  <si>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</si>
  <si>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</si>
  <si>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</si>
  <si>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</si>
  <si>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</si>
  <si>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</si>
  <si>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</si>
  <si>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</si>
  <si>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</si>
  <si>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</si>
  <si>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</si>
  <si>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</si>
  <si>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</si>
  <si>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</si>
  <si>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</si>
  <si>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</si>
  <si>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</si>
  <si>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</si>
  <si>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</si>
  <si>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</si>
  <si>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</si>
  <si>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</si>
  <si>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</si>
  <si>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</si>
  <si>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</si>
  <si>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</si>
  <si>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</si>
  <si>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</si>
  <si>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</si>
  <si>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</si>
  <si>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</si>
  <si>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</si>
  <si>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</si>
  <si>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</si>
  <si>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</si>
  <si>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</si>
  <si>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</si>
  <si>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</si>
  <si>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</si>
  <si>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</si>
  <si>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</si>
  <si>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</si>
  <si>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</si>
  <si>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</si>
  <si>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</si>
  <si>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</si>
  <si>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</si>
  <si>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</si>
  <si>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</si>
  <si>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</si>
  <si>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</si>
  <si>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</si>
  <si>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</si>
  <si>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</si>
  <si>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</si>
  <si>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</si>
  <si>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</si>
  <si>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</si>
  <si>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</si>
  <si>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</si>
  <si>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</si>
  <si>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</si>
  <si>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</si>
  <si>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</si>
  <si>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</si>
  <si>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</si>
  <si>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</si>
  <si>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</si>
  <si>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</si>
  <si>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</si>
  <si>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</si>
  <si>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</si>
  <si>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</si>
  <si>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</si>
  <si>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</si>
  <si>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</si>
  <si>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</si>
  <si>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</si>
  <si>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</si>
  <si>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</si>
  <si>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</si>
  <si>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</si>
  <si>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</si>
  <si>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</si>
  <si>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</si>
  <si>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</si>
  <si>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</si>
  <si>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</si>
  <si>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</si>
  <si>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</si>
  <si>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</si>
  <si>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</si>
  <si>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</si>
  <si>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</si>
  <si>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</si>
  <si>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</si>
  <si>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</si>
  <si>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</si>
  <si>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</si>
  <si>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</si>
  <si>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</si>
  <si>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</si>
  <si>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</si>
  <si>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</si>
  <si>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</si>
  <si>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</si>
  <si>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</si>
  <si>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</si>
  <si>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</si>
  <si>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</si>
  <si>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</si>
  <si>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</si>
  <si>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</si>
  <si>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</si>
  <si>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</si>
  <si>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</si>
  <si>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</si>
  <si>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</si>
  <si>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</si>
  <si>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</si>
  <si>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</si>
  <si>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</si>
  <si>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</si>
  <si>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</si>
  <si>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</si>
  <si>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</si>
  <si>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</si>
  <si>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</si>
  <si>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</si>
  <si>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</si>
  <si>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</si>
  <si>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</si>
  <si>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</si>
  <si>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</si>
  <si>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</si>
  <si>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</si>
  <si>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</si>
  <si>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</si>
  <si>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</si>
  <si>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</si>
  <si>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</si>
  <si>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</si>
  <si>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</si>
  <si>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</si>
  <si>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</si>
  <si>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</si>
  <si>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</si>
  <si>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</si>
  <si>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</si>
  <si>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</si>
  <si>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</si>
  <si>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</si>
  <si>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</si>
  <si>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</si>
  <si>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</si>
  <si>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</si>
  <si>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</si>
  <si>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</si>
  <si>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</si>
  <si>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</si>
  <si>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</si>
  <si>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</si>
  <si>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</si>
  <si>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</si>
  <si>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</si>
  <si>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</si>
  <si>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</si>
  <si>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</si>
  <si>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</si>
  <si>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</si>
  <si>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</si>
  <si>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</si>
  <si>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</si>
  <si>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</si>
  <si>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</si>
  <si>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</si>
  <si>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</si>
  <si>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</si>
  <si>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</si>
  <si>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</si>
  <si>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</si>
  <si>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</si>
  <si>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</si>
  <si>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</si>
  <si>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</si>
  <si>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</si>
  <si>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</si>
  <si>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</si>
  <si>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</si>
  <si>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</si>
  <si>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</si>
  <si>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</si>
  <si>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</si>
  <si>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</si>
  <si>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</si>
  <si>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</si>
  <si>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</si>
  <si>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</si>
  <si>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</si>
  <si>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</si>
  <si>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</si>
  <si>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</si>
  <si>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</si>
  <si>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</si>
  <si>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</si>
  <si>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</si>
  <si>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</si>
  <si>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</si>
  <si>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</si>
  <si>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</si>
  <si>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</si>
  <si>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</si>
  <si>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</si>
  <si>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</si>
  <si>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</si>
  <si>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</si>
  <si>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</si>
  <si>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</si>
  <si>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</si>
  <si>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</si>
  <si>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</si>
  <si>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</si>
  <si>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</si>
  <si>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</si>
  <si>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</si>
  <si>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</si>
  <si>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</si>
  <si>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</si>
  <si>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</si>
  <si>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</si>
  <si>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</si>
  <si>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</si>
  <si>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</si>
  <si>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</si>
  <si>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</si>
  <si>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</si>
  <si>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</si>
  <si>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</si>
  <si>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</si>
  <si>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</si>
  <si>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</si>
  <si>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</si>
  <si>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</si>
  <si>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</si>
  <si>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</si>
  <si>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</si>
  <si>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</si>
  <si>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</si>
  <si>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</si>
  <si>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</si>
  <si>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</si>
  <si>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</si>
  <si>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</si>
  <si>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</si>
  <si>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</si>
  <si>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</si>
  <si>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</si>
  <si>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</si>
  <si>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</si>
  <si>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</si>
  <si>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</si>
  <si>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</si>
  <si>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</si>
  <si>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</si>
  <si>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</si>
  <si>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</si>
  <si>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</si>
  <si>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</si>
  <si>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</si>
  <si>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</si>
  <si>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</si>
  <si>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</si>
  <si>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</si>
  <si>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</si>
  <si>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</si>
  <si>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</si>
  <si>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</si>
  <si>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</si>
  <si>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</si>
  <si>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</si>
  <si>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</si>
  <si>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</si>
  <si>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</si>
  <si>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</si>
  <si>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</si>
  <si>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</si>
  <si>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</si>
  <si>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</si>
  <si>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</si>
  <si>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</si>
  <si>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</si>
  <si>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</si>
  <si>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</si>
  <si>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</si>
  <si>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</si>
  <si>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</si>
  <si>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</si>
  <si>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</si>
  <si>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</si>
  <si>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</si>
  <si>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</si>
  <si>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</si>
  <si>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</si>
  <si>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</si>
  <si>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</si>
  <si>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</si>
  <si>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</si>
  <si>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</si>
  <si>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</si>
  <si>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</si>
  <si>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</si>
  <si>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</si>
  <si>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</si>
  <si>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</si>
  <si>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</si>
  <si>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</si>
  <si>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</si>
  <si>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</si>
  <si>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</si>
  <si>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</si>
  <si>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</si>
  <si>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</si>
  <si>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</si>
  <si>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</si>
  <si>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</si>
  <si>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</si>
  <si>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</si>
  <si>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</si>
  <si>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</si>
  <si>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</si>
  <si>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</si>
  <si>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</si>
  <si>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</si>
  <si>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</si>
  <si>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</si>
  <si>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</si>
  <si>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</si>
  <si>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</si>
  <si>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</si>
  <si>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</si>
  <si>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</si>
  <si>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</si>
  <si>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</si>
  <si>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</si>
  <si>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</si>
  <si>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</si>
  <si>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</si>
  <si>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</si>
  <si>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</si>
  <si>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</si>
  <si>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</si>
  <si>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</si>
  <si>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</si>
  <si>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</si>
  <si>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</si>
  <si>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</si>
  <si>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</si>
  <si>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</si>
  <si>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</si>
  <si>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</si>
  <si>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</si>
  <si>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</si>
  <si>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</si>
  <si>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</si>
  <si>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</si>
  <si>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</si>
  <si>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</si>
  <si>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</si>
  <si>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</si>
  <si>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</si>
  <si>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</si>
  <si>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</si>
  <si>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</si>
  <si>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</si>
  <si>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</si>
  <si>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</si>
  <si>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</si>
  <si>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</si>
  <si>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</si>
  <si>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</si>
  <si>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</si>
  <si>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</si>
  <si>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</si>
  <si>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</si>
  <si>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</si>
  <si>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</si>
  <si>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</si>
  <si>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</si>
  <si>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</si>
  <si>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</si>
  <si>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</si>
  <si>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</si>
  <si>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</si>
  <si>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</si>
  <si>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</si>
  <si>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</si>
  <si>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</si>
  <si>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</si>
  <si>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</si>
  <si>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</si>
  <si>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</si>
  <si>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</si>
  <si>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</si>
  <si>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</si>
  <si>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</si>
  <si>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</si>
  <si>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</si>
  <si>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</si>
  <si>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</si>
  <si>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</si>
  <si>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</si>
  <si>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</si>
  <si>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</si>
  <si>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</si>
  <si>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</si>
  <si>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</si>
  <si>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</si>
  <si>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</si>
  <si>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</si>
  <si>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</si>
  <si>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</si>
  <si>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</si>
  <si>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</si>
  <si>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</si>
  <si>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</si>
  <si>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</si>
  <si>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</si>
  <si>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</si>
  <si>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</si>
  <si>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</si>
  <si>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</si>
  <si>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</si>
  <si>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</si>
  <si>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</si>
  <si>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</si>
  <si>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</si>
  <si>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</si>
  <si>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</si>
  <si>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</si>
  <si>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</si>
  <si>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</si>
  <si>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</si>
  <si>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</si>
  <si>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</si>
  <si>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</si>
  <si>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</si>
  <si>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</si>
  <si>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</si>
  <si>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</si>
  <si>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</si>
  <si>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</si>
  <si>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</si>
  <si>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</si>
  <si>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</si>
  <si>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</si>
  <si>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</si>
  <si>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</si>
  <si>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</si>
  <si>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</si>
  <si>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</si>
  <si>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</si>
  <si>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</si>
  <si>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</si>
  <si>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</si>
  <si>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</si>
  <si>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</si>
  <si>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</si>
  <si>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</si>
  <si>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</si>
  <si>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</si>
  <si>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</si>
  <si>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</si>
  <si>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</si>
  <si>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</si>
  <si>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</si>
  <si>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</si>
  <si>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</si>
  <si>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</si>
  <si>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</si>
  <si>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</si>
  <si>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</si>
  <si>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</si>
  <si>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</si>
  <si>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</si>
  <si>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</si>
  <si>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</si>
  <si>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</si>
  <si>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</si>
  <si>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</si>
  <si>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</si>
  <si>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</si>
  <si>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</si>
  <si>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</si>
  <si>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</si>
  <si>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</si>
  <si>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</si>
  <si>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</si>
  <si>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</si>
  <si>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</si>
  <si>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</si>
  <si>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</si>
  <si>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</si>
  <si>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</si>
  <si>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</si>
  <si>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</si>
  <si>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</si>
  <si>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</si>
  <si>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</si>
  <si>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</si>
  <si>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</si>
  <si>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</si>
  <si>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</si>
  <si>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</si>
  <si>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</si>
  <si>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</si>
  <si>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</si>
  <si>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</si>
  <si>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</si>
  <si>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</si>
  <si>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</si>
  <si>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</si>
  <si>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</si>
  <si>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</si>
  <si>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</si>
  <si>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</si>
  <si>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</si>
  <si>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</si>
  <si>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</si>
  <si>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</si>
  <si>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</si>
  <si>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</si>
  <si>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</si>
  <si>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</si>
  <si>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</si>
  <si>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</si>
  <si>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</si>
  <si>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</si>
  <si>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</si>
  <si>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</si>
  <si>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</si>
  <si>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</si>
  <si>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</si>
  <si>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</si>
  <si>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</si>
  <si>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</si>
  <si>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</si>
  <si>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</si>
  <si>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</si>
  <si>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</si>
  <si>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</si>
  <si>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</si>
  <si>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</si>
  <si>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</si>
  <si>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</si>
  <si>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</si>
  <si>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</si>
  <si>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</si>
  <si>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</si>
  <si>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</si>
  <si>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</si>
  <si>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</si>
  <si>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</si>
  <si>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</si>
  <si>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</si>
  <si>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</si>
  <si>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</si>
  <si>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</si>
  <si>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</si>
  <si>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</si>
  <si>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</si>
  <si>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</si>
  <si>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</si>
  <si>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</si>
  <si>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</si>
  <si>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</si>
  <si>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</si>
  <si>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</si>
  <si>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</si>
  <si>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</si>
  <si>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</si>
  <si>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</si>
  <si>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</si>
  <si>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</si>
  <si>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</si>
  <si>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</si>
  <si>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</si>
  <si>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</si>
  <si>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</si>
  <si>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</si>
  <si>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</si>
  <si>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</si>
  <si>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</si>
  <si>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</si>
  <si>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</si>
  <si>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</si>
  <si>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</si>
  <si>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</si>
  <si>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</si>
  <si>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</si>
  <si>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</si>
  <si>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</si>
  <si>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</si>
  <si>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</si>
  <si>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</si>
  <si>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</si>
  <si>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</si>
  <si>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</si>
  <si>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</si>
  <si>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</si>
  <si>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</si>
  <si>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</si>
  <si>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</si>
  <si>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</si>
  <si>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</si>
  <si>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</si>
  <si>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</si>
  <si>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</si>
  <si>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</si>
  <si>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</si>
  <si>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</si>
  <si>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</si>
  <si>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</si>
  <si>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</si>
  <si>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</si>
  <si>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</si>
  <si>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</si>
  <si>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</si>
  <si>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</si>
  <si>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</si>
  <si>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</si>
  <si>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</si>
  <si>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</si>
  <si>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</si>
  <si>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</si>
  <si>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</si>
  <si>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</si>
  <si>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</si>
  <si>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</si>
  <si>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</si>
  <si>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</si>
  <si>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</si>
  <si>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</si>
  <si>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</si>
  <si>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</si>
  <si>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</si>
  <si>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</si>
  <si>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</si>
  <si>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</si>
  <si>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</si>
  <si>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</si>
  <si>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</si>
  <si>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</si>
  <si>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</si>
  <si>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</si>
  <si>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</si>
  <si>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</si>
  <si>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</si>
  <si>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</si>
  <si>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</si>
  <si>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</si>
  <si>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</si>
  <si>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</si>
  <si>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</si>
  <si>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</si>
  <si>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</si>
  <si>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</si>
  <si>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</si>
  <si>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</si>
  <si>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</si>
  <si>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</si>
  <si>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</si>
  <si>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</si>
  <si>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</si>
  <si>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</si>
  <si>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</si>
  <si>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</si>
  <si>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</si>
  <si>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</si>
  <si>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</si>
  <si>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</si>
  <si>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</si>
  <si>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</si>
  <si>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</si>
  <si>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</si>
  <si>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</si>
  <si>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</si>
  <si>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</si>
  <si>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</si>
  <si>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</si>
  <si>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</si>
  <si>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</si>
  <si>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</si>
  <si>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</si>
  <si>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</si>
  <si>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</si>
  <si>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</si>
  <si>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</si>
  <si>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</si>
  <si>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</si>
  <si>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</si>
  <si>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</si>
  <si>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</si>
  <si>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</si>
  <si>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</si>
  <si>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</si>
  <si>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</si>
  <si>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</si>
  <si>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</si>
  <si>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</si>
  <si>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</si>
  <si>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</si>
  <si>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</si>
  <si>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</si>
  <si>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</si>
  <si>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</si>
  <si>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</si>
  <si>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</si>
  <si>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</si>
  <si>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</si>
  <si>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</si>
  <si>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</si>
  <si>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</si>
  <si>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</si>
  <si>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</si>
  <si>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</si>
  <si>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</si>
  <si>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</si>
  <si>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</si>
  <si>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</si>
  <si>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</si>
  <si>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</si>
  <si>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</si>
  <si>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</si>
  <si>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</si>
  <si>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</si>
  <si>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</si>
  <si>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</si>
  <si>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</si>
  <si>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</si>
  <si>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</si>
  <si>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</si>
  <si>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</si>
  <si>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</si>
  <si>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</si>
  <si>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</si>
  <si>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</si>
  <si>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</si>
  <si>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</si>
  <si>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</si>
  <si>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</si>
  <si>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</si>
  <si>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</si>
  <si>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</si>
  <si>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</si>
  <si>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</si>
  <si>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</si>
  <si>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</si>
  <si>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</si>
  <si>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</si>
  <si>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</si>
  <si>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</si>
  <si>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</si>
  <si>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</si>
  <si>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</si>
  <si>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</si>
  <si>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</si>
  <si>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</si>
  <si>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</si>
  <si>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</si>
  <si>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</si>
  <si>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</si>
  <si>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</si>
  <si>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</si>
  <si>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</si>
  <si>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</si>
  <si>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</si>
  <si>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</si>
  <si>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</si>
  <si>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</si>
  <si>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</si>
  <si>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</si>
  <si>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</si>
  <si>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</si>
  <si>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</si>
  <si>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</si>
  <si>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</si>
  <si>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</si>
  <si>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</si>
  <si>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</si>
  <si>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</si>
  <si>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</si>
  <si>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</si>
  <si>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</si>
  <si>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</si>
  <si>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</si>
  <si>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</si>
  <si>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</si>
  <si>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</si>
  <si>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</si>
  <si>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</si>
  <si>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</si>
  <si>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</si>
  <si>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</si>
  <si>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</si>
  <si>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</si>
  <si>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</si>
  <si>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</si>
  <si>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</si>
  <si>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</si>
  <si>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</si>
  <si>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</si>
  <si>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</si>
  <si>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</si>
  <si>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</si>
  <si>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</si>
  <si>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</si>
  <si>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</si>
  <si>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</si>
  <si>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</si>
  <si>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</si>
  <si>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</si>
  <si>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</si>
  <si>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</si>
  <si>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</si>
  <si>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</si>
  <si>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</si>
  <si>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</si>
  <si>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</si>
  <si>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</si>
  <si>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</si>
  <si>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</si>
  <si>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</si>
  <si>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</si>
  <si>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</si>
  <si>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</si>
  <si>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</si>
  <si>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</si>
  <si>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</si>
  <si>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</si>
  <si>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</si>
  <si>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</si>
  <si>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</si>
  <si>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</si>
  <si>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</si>
  <si>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</si>
  <si>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</si>
  <si>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</si>
  <si>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</si>
  <si>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</si>
  <si>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</si>
  <si>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</si>
  <si>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</si>
  <si>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</si>
  <si>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</si>
  <si>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</si>
  <si>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</si>
  <si>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</si>
  <si>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</si>
  <si>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</si>
  <si>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</si>
  <si>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</si>
  <si>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</si>
  <si>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</si>
  <si>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</si>
  <si>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</si>
  <si>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</si>
  <si>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</si>
  <si>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</si>
  <si>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</si>
  <si>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</si>
  <si>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</si>
  <si>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</si>
  <si>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</si>
  <si>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</si>
  <si>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</si>
  <si>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</si>
  <si>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</si>
  <si>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</si>
  <si>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</si>
  <si>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</si>
  <si>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</si>
  <si>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</si>
  <si>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</si>
  <si>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</si>
  <si>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</si>
  <si>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</si>
  <si>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</si>
  <si>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</si>
  <si>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</si>
  <si>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</si>
  <si>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</si>
  <si>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</si>
  <si>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</si>
  <si>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</si>
  <si>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</si>
  <si>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</si>
  <si>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</si>
  <si>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</si>
  <si>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</si>
  <si>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</si>
  <si>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</si>
  <si>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</si>
  <si>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</si>
  <si>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</si>
  <si>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</si>
  <si>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</si>
  <si>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</si>
  <si>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</si>
  <si>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</si>
  <si>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</si>
  <si>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</si>
  <si>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</si>
  <si>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</si>
  <si>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</si>
  <si>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</si>
  <si>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</si>
  <si>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</si>
  <si>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</si>
  <si>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</si>
  <si>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</si>
  <si>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</si>
  <si>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</si>
  <si>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</si>
  <si>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</si>
  <si>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</si>
  <si>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</si>
  <si>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</si>
  <si>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</si>
  <si>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</si>
  <si>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</si>
  <si>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</si>
  <si>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</si>
  <si>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</si>
  <si>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</si>
  <si>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</si>
  <si>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</si>
  <si>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</si>
  <si>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</si>
  <si>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</si>
  <si>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</si>
  <si>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</si>
  <si>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</si>
  <si>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</si>
  <si>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</si>
  <si>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</si>
  <si>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</si>
  <si>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</si>
  <si>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</si>
  <si>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</si>
  <si>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</si>
  <si>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</si>
  <si>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</si>
  <si>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</si>
  <si>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</si>
  <si>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</si>
  <si>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</si>
  <si>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</si>
  <si>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</si>
  <si>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</si>
  <si>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</si>
  <si>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</si>
  <si>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</si>
  <si>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</si>
  <si>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</si>
  <si>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</si>
  <si>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</si>
  <si>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</si>
  <si>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</si>
  <si>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</si>
  <si>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</si>
  <si>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</si>
  <si>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</si>
  <si>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</si>
  <si>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</si>
  <si>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</si>
  <si>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</si>
  <si>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</si>
  <si>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</si>
  <si>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</si>
  <si>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</si>
  <si>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</si>
  <si>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</si>
  <si>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</si>
  <si>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</si>
  <si>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</si>
  <si>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</si>
  <si>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</si>
  <si>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</si>
  <si>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</si>
  <si>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</si>
  <si>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</si>
  <si>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</si>
  <si>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</si>
  <si>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</si>
  <si>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</si>
  <si>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</si>
  <si>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</si>
  <si>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</si>
  <si>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</si>
  <si>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</si>
  <si>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</si>
  <si>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</si>
  <si>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</si>
  <si>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</si>
  <si>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</si>
  <si>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</si>
  <si>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</si>
  <si>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</si>
  <si>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</si>
  <si>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</si>
  <si>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</si>
  <si>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</si>
  <si>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</si>
  <si>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</si>
  <si>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</si>
  <si>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</si>
  <si>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</si>
  <si>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</si>
  <si>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</si>
  <si>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</si>
  <si>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</si>
  <si>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</si>
  <si>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</si>
  <si>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</si>
  <si>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</si>
  <si>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</si>
  <si>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</si>
  <si>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</si>
  <si>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</si>
  <si>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</si>
  <si>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</si>
  <si>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</si>
  <si>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</si>
  <si>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</si>
  <si>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</si>
  <si>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</si>
  <si>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</si>
  <si>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</si>
  <si>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</si>
  <si>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</si>
  <si>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</si>
  <si>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</si>
  <si>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</si>
  <si>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</si>
  <si>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</si>
  <si>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</si>
  <si>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</si>
  <si>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</si>
  <si>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</si>
  <si>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</si>
  <si>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</si>
  <si>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</si>
  <si>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</si>
  <si>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</si>
  <si>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</si>
  <si>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</si>
  <si>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</si>
  <si>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</si>
  <si>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</si>
  <si>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</si>
  <si>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</si>
  <si>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</si>
  <si>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</si>
  <si>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</si>
  <si>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</si>
  <si>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</si>
  <si>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</si>
  <si>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</si>
  <si>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</si>
  <si>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</si>
  <si>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</si>
  <si>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</si>
  <si>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</si>
  <si>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</si>
  <si>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</si>
  <si>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</si>
  <si>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</si>
  <si>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</si>
  <si>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</si>
  <si>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</si>
  <si>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</si>
  <si>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</si>
  <si>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</si>
  <si>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</si>
  <si>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</si>
  <si>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</si>
  <si>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</si>
  <si>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</si>
  <si>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</si>
  <si>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</si>
  <si>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</si>
  <si>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</si>
  <si>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</si>
  <si>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</si>
  <si>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</si>
  <si>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</si>
  <si>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</si>
  <si>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</si>
  <si>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</si>
  <si>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</si>
  <si>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</si>
  <si>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</si>
  <si>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</si>
  <si>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</si>
  <si>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</si>
  <si>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</si>
  <si>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</si>
  <si>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</si>
  <si>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</si>
  <si>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</si>
  <si>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</si>
  <si>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</si>
  <si>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</si>
  <si>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</si>
  <si>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</si>
  <si>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</si>
  <si>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</si>
  <si>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</si>
  <si>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</si>
  <si>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</si>
  <si>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</si>
  <si>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</si>
  <si>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</si>
  <si>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</si>
  <si>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</si>
  <si>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</si>
  <si>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</si>
  <si>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</si>
  <si>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</si>
  <si>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</si>
  <si>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</si>
  <si>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</si>
  <si>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</si>
  <si>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</si>
  <si>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</si>
  <si>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</si>
  <si>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</si>
  <si>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</si>
  <si>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</si>
  <si>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</si>
  <si>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</si>
  <si>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</si>
  <si>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</si>
  <si>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</si>
  <si>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</si>
  <si>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</si>
  <si>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</si>
  <si>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</si>
  <si>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</si>
  <si>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</si>
  <si>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</si>
  <si>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</si>
  <si>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</si>
  <si>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</si>
  <si>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</si>
  <si>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</si>
  <si>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</si>
  <si>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</si>
  <si>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</si>
  <si>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</si>
  <si>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</si>
  <si>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</si>
  <si>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</si>
  <si>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</si>
  <si>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</si>
  <si>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</si>
  <si>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</si>
  <si>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</si>
  <si>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</si>
  <si>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</si>
  <si>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</si>
  <si>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</si>
  <si>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</si>
  <si>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</si>
  <si>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</si>
  <si>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</si>
  <si>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</si>
  <si>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</si>
  <si>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</si>
  <si>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</si>
  <si>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</si>
  <si>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</si>
  <si>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</si>
  <si>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</si>
  <si>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</si>
  <si>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</si>
  <si>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</si>
  <si>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</si>
  <si>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</si>
  <si>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</si>
  <si>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</si>
  <si>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</si>
  <si>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</si>
  <si>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</si>
  <si>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</si>
  <si>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</si>
  <si>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</si>
  <si>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</si>
  <si>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</si>
  <si>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</si>
  <si>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</si>
  <si>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</si>
  <si>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</si>
  <si>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</si>
  <si>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</si>
  <si>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</si>
  <si>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</si>
  <si>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</si>
  <si>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</si>
  <si>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</si>
  <si>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</si>
  <si>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</si>
  <si>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</si>
  <si>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</si>
  <si>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</si>
  <si>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</si>
  <si>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</si>
  <si>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</si>
  <si>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</si>
  <si>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</si>
  <si>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</si>
  <si>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</si>
  <si>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</si>
  <si>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</si>
  <si>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</si>
  <si>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</si>
  <si>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</si>
  <si>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</si>
  <si>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</si>
  <si>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</si>
  <si>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</si>
  <si>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</si>
  <si>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</si>
  <si>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</si>
  <si>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</si>
  <si>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</si>
  <si>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</si>
  <si>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</si>
  <si>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</si>
  <si>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</si>
  <si>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</si>
  <si>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</si>
  <si>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</si>
  <si>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</si>
  <si>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</si>
  <si>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</si>
  <si>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</si>
  <si>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</si>
  <si>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</si>
  <si>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</si>
  <si>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</si>
  <si>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</si>
  <si>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</si>
  <si>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</si>
  <si>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</si>
  <si>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</si>
  <si>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</si>
  <si>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</si>
  <si>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</si>
  <si>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</si>
  <si>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</si>
  <si>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</si>
  <si>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</si>
  <si>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</si>
  <si>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</si>
  <si>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</si>
  <si>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</si>
  <si>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</si>
  <si>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</si>
  <si>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</si>
  <si>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</si>
  <si>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</si>
  <si>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</si>
  <si>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</si>
  <si>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</si>
  <si>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</si>
  <si>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</si>
  <si>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</si>
  <si>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</si>
  <si>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</si>
  <si>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</si>
  <si>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</si>
  <si>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</si>
  <si>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</si>
  <si>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</si>
  <si>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</si>
  <si>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</si>
  <si>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</si>
  <si>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</si>
  <si>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</si>
  <si>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</si>
  <si>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</si>
  <si>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</si>
  <si>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</si>
  <si>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</si>
  <si>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</si>
  <si>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</si>
  <si>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</si>
  <si>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</si>
  <si>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</si>
  <si>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</si>
  <si>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</si>
  <si>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</si>
  <si>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</si>
  <si>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</si>
  <si>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</si>
  <si>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</si>
  <si>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</si>
  <si>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</si>
  <si>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</si>
  <si>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</si>
  <si>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</si>
  <si>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</si>
  <si>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</si>
  <si>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</si>
  <si>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</si>
  <si>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</si>
  <si>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</si>
  <si>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</si>
  <si>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</si>
  <si>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</si>
  <si>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</si>
  <si>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</si>
  <si>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</si>
  <si>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</si>
  <si>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</si>
  <si>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</si>
  <si>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</si>
  <si>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</si>
  <si>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</si>
  <si>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</si>
  <si>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</si>
  <si>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</si>
  <si>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</si>
  <si>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</si>
  <si>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</si>
  <si>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</si>
  <si>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</si>
  <si>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</si>
  <si>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</si>
  <si>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</si>
  <si>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</si>
  <si>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</si>
  <si>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</si>
  <si>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</si>
  <si>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</si>
  <si>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</si>
  <si>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</si>
  <si>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</si>
  <si>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</si>
  <si>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</si>
  <si>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</si>
  <si>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</si>
  <si>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</si>
  <si>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</si>
  <si>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</si>
  <si>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</si>
  <si>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</si>
  <si>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</si>
  <si>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</si>
  <si>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</si>
  <si>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</si>
  <si>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</si>
  <si>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</si>
  <si>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</si>
  <si>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</si>
  <si>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</si>
  <si>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</si>
  <si>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</si>
  <si>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</si>
  <si>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</si>
  <si>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</si>
  <si>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</si>
  <si>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</si>
  <si>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</si>
  <si>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</si>
  <si>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</si>
  <si>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</si>
  <si>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</si>
  <si>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</si>
  <si>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</si>
  <si>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</si>
  <si>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</si>
  <si>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</si>
  <si>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</si>
  <si>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</si>
  <si>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</si>
  <si>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</si>
  <si>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</si>
  <si>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</si>
  <si>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</si>
  <si>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</si>
  <si>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</si>
  <si>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</si>
  <si>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</si>
  <si>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</si>
  <si>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</si>
  <si>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</si>
  <si>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</si>
  <si>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</si>
  <si>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</si>
  <si>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</si>
  <si>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</si>
  <si>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</si>
  <si>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</si>
  <si>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</si>
  <si>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</si>
  <si>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</si>
  <si>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</si>
  <si>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</si>
  <si>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</si>
  <si>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</si>
  <si>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</si>
  <si>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</si>
  <si>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</si>
  <si>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</si>
  <si>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</si>
  <si>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</si>
  <si>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</si>
  <si>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</si>
  <si>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</si>
  <si>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</si>
  <si>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</si>
  <si>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</si>
  <si>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</si>
  <si>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</si>
  <si>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</si>
  <si>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</si>
  <si>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</si>
  <si>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</si>
  <si>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</si>
  <si>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</si>
  <si>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</si>
  <si>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</si>
  <si>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</si>
  <si>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</si>
  <si>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</si>
  <si>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</si>
  <si>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</si>
  <si>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</si>
  <si>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</si>
  <si>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</si>
  <si>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</si>
  <si>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</si>
  <si>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</si>
  <si>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</si>
  <si>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</si>
  <si>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</si>
  <si>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</si>
  <si>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</si>
  <si>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</si>
  <si>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</si>
  <si>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</si>
  <si>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</si>
  <si>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</si>
  <si>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</si>
  <si>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</si>
  <si>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</si>
  <si>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</si>
  <si>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</si>
  <si>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</si>
  <si>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</si>
  <si>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</si>
  <si>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</si>
  <si>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</si>
  <si>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</si>
  <si>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</si>
  <si>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</si>
  <si>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</si>
  <si>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</si>
  <si>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</si>
  <si>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</si>
  <si>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</si>
  <si>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</si>
  <si>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</si>
  <si>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</si>
  <si>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</si>
  <si>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</si>
  <si>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</si>
  <si>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</si>
  <si>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</si>
  <si>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</si>
  <si>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</si>
  <si>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</si>
  <si>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</si>
  <si>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</si>
  <si>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</si>
  <si>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</si>
  <si>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</si>
  <si>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</si>
  <si>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</si>
  <si>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</si>
  <si>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</si>
  <si>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</si>
  <si>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</si>
  <si>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</si>
  <si>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</si>
  <si>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</si>
  <si>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</si>
  <si>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</si>
  <si>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</si>
  <si>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</si>
  <si>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</si>
  <si>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</si>
  <si>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</si>
  <si>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</si>
  <si>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</si>
  <si>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</si>
  <si>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</si>
  <si>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</si>
  <si>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</si>
  <si>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</si>
  <si>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</si>
  <si>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</si>
  <si>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</si>
  <si>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</si>
  <si>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</si>
  <si>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</si>
  <si>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</si>
  <si>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</si>
  <si>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</si>
  <si>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</si>
  <si>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</si>
  <si>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</si>
  <si>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</si>
  <si>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</si>
  <si>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</si>
  <si>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</si>
  <si>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</si>
  <si>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</si>
  <si>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</si>
  <si>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</si>
  <si>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</si>
  <si>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</si>
  <si>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</si>
  <si>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</si>
  <si>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</si>
  <si>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</si>
  <si>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</si>
  <si>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</si>
  <si>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</si>
  <si>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</si>
  <si>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</si>
  <si>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</si>
  <si>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</si>
  <si>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</si>
  <si>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</si>
  <si>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</si>
  <si>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</si>
  <si>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</si>
  <si>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</si>
  <si>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</si>
  <si>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</si>
  <si>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</si>
  <si>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</si>
  <si>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</si>
  <si>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</si>
  <si>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</si>
  <si>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</si>
  <si>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</si>
  <si>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</si>
  <si>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</si>
  <si>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</si>
  <si>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</si>
  <si>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</si>
  <si>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</si>
  <si>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</si>
  <si>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</si>
  <si>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</si>
  <si>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</si>
  <si>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</si>
  <si>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</si>
  <si>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</si>
  <si>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</si>
  <si>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</si>
  <si>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</si>
  <si>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</si>
  <si>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</si>
  <si>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</si>
  <si>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</si>
  <si>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</si>
  <si>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</si>
  <si>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</si>
  <si>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</si>
  <si>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</si>
  <si>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</si>
  <si>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</si>
  <si>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</si>
  <si>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</si>
  <si>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</si>
  <si>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</si>
  <si>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</si>
  <si>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</si>
  <si>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</si>
  <si>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</si>
  <si>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</si>
  <si>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</si>
  <si>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</si>
  <si>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</si>
  <si>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</si>
  <si>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</si>
  <si>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</si>
  <si>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</si>
  <si>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</si>
  <si>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</si>
  <si>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</si>
  <si>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</si>
  <si>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</si>
  <si>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</si>
  <si>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</si>
  <si>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</si>
  <si>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</si>
  <si>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</si>
  <si>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</si>
  <si>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</si>
  <si>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</si>
  <si>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</si>
  <si>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</si>
  <si>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</si>
  <si>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</si>
  <si>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</si>
  <si>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</si>
  <si>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</si>
  <si>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</si>
  <si>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</si>
  <si>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</si>
  <si>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</si>
  <si>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</si>
  <si>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</si>
  <si>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</si>
  <si>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</si>
  <si>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</si>
  <si>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</si>
  <si>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</si>
  <si>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</si>
  <si>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</si>
  <si>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</si>
  <si>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</si>
  <si>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</si>
  <si>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</si>
  <si>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</si>
  <si>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</si>
  <si>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</si>
  <si>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</si>
  <si>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</si>
  <si>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</si>
  <si>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</si>
  <si>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</si>
  <si>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</si>
  <si>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</si>
  <si>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</si>
  <si>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</si>
  <si>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</si>
  <si>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</si>
  <si>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</si>
  <si>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</si>
  <si>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</si>
  <si>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</si>
  <si>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</si>
  <si>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</si>
  <si>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</si>
  <si>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</si>
  <si>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</si>
  <si>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</si>
  <si>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</si>
  <si>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</si>
  <si>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</si>
  <si>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</si>
  <si>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</si>
  <si>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</si>
  <si>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</si>
  <si>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</si>
  <si>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</si>
  <si>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</si>
  <si>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</si>
  <si>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</si>
  <si>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</si>
  <si>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</si>
  <si>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</si>
  <si>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</si>
  <si>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</si>
  <si>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</si>
  <si>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</si>
  <si>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</si>
  <si>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</si>
  <si>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</si>
  <si>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</si>
  <si>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</si>
  <si>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</si>
  <si>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</si>
  <si>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</si>
  <si>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</si>
  <si>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</si>
  <si>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</si>
  <si>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</si>
  <si>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</si>
  <si>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</si>
  <si>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</si>
  <si>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</si>
  <si>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</si>
  <si>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</si>
  <si>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</si>
  <si>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</si>
  <si>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</si>
  <si>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</si>
  <si>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</si>
  <si>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</si>
  <si>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</si>
  <si>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</si>
  <si>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</si>
  <si>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</si>
  <si>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</si>
  <si>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</si>
  <si>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</si>
  <si>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</si>
  <si>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</si>
  <si>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</si>
  <si>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</si>
  <si>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</si>
  <si>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</si>
  <si>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</si>
  <si>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</si>
  <si>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</si>
  <si>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</si>
  <si>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</si>
  <si>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</si>
  <si>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</si>
  <si>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</si>
  <si>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</si>
  <si>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</si>
  <si>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</si>
  <si>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</si>
  <si>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</si>
  <si>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</si>
  <si>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</si>
  <si>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</si>
  <si>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</si>
  <si>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</si>
  <si>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</si>
  <si>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</si>
  <si>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</si>
  <si>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</si>
  <si>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</si>
  <si>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</si>
  <si>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</si>
  <si>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</si>
  <si>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</si>
  <si>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</si>
  <si>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</si>
  <si>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</si>
  <si>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</si>
  <si>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</si>
  <si>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</si>
  <si>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</si>
  <si>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</si>
  <si>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</si>
  <si>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</si>
  <si>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</si>
  <si>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</si>
  <si>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</si>
  <si>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</si>
  <si>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</si>
  <si>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</si>
  <si>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</si>
  <si>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</si>
  <si>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</si>
  <si>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</si>
  <si>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</si>
  <si>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</si>
  <si>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</si>
  <si>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</si>
  <si>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</si>
  <si>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</si>
  <si>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</si>
  <si>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</si>
  <si>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</si>
  <si>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</si>
  <si>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</si>
  <si>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</si>
  <si>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</si>
  <si>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</si>
  <si>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</si>
  <si>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</si>
  <si>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</si>
  <si>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</si>
  <si>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</si>
  <si>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</si>
  <si>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</si>
  <si>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</si>
  <si>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</si>
  <si>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</si>
  <si>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</si>
  <si>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</si>
  <si>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</si>
  <si>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</si>
  <si>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</si>
  <si>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</si>
  <si>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</si>
  <si>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</si>
  <si>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</si>
  <si>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</si>
  <si>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</si>
  <si>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</si>
  <si>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</si>
  <si>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</si>
  <si>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</si>
  <si>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</si>
  <si>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</si>
  <si>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</si>
  <si>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</si>
  <si>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</si>
  <si>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</si>
  <si>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</si>
  <si>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</si>
  <si>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</si>
  <si>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</si>
  <si>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</si>
  <si>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</si>
  <si>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</si>
  <si>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</si>
  <si>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</si>
  <si>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</si>
  <si>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</si>
  <si>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</si>
  <si>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</si>
  <si>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</si>
  <si>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</si>
  <si>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</si>
  <si>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</si>
  <si>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</si>
  <si>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</si>
  <si>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</si>
  <si>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</si>
  <si>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</si>
  <si>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</si>
  <si>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</si>
  <si>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</si>
  <si>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</si>
  <si>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</si>
  <si>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</si>
  <si>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</si>
  <si>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</si>
  <si>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</si>
  <si>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</si>
  <si>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</si>
  <si>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</si>
  <si>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</si>
  <si>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</si>
  <si>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</si>
  <si>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</si>
  <si>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</si>
  <si>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</si>
  <si>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</si>
  <si>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</si>
  <si>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</si>
  <si>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</si>
  <si>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</si>
  <si>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</si>
  <si>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</si>
  <si>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</si>
  <si>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</si>
  <si>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</si>
  <si>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</si>
  <si>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</si>
  <si>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</si>
  <si>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</si>
  <si>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</si>
  <si>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</si>
  <si>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</si>
  <si>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</si>
  <si>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</si>
  <si>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</si>
  <si>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</si>
  <si>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</si>
  <si>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</si>
  <si>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</si>
  <si>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</si>
  <si>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</si>
  <si>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</si>
  <si>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</si>
  <si>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</si>
  <si>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</si>
  <si>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</si>
  <si>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</si>
  <si>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</si>
  <si>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</si>
  <si>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</si>
  <si>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</si>
  <si>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</si>
  <si>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</si>
  <si>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</si>
  <si>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</si>
  <si>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</si>
  <si>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</si>
  <si>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</si>
  <si>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</si>
  <si>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</si>
  <si>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</si>
  <si>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</si>
  <si>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</si>
  <si>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</si>
  <si>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</si>
  <si>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</si>
  <si>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</si>
  <si>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</si>
  <si>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</si>
  <si>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</si>
  <si>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</si>
  <si>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</si>
  <si>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</si>
  <si>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</si>
  <si>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</si>
  <si>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</si>
  <si>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</si>
  <si>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</si>
  <si>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</si>
  <si>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</si>
  <si>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</si>
  <si>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</si>
  <si>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</si>
  <si>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</si>
  <si>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</si>
  <si>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</si>
  <si>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</si>
  <si>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</si>
  <si>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</si>
  <si>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</si>
  <si>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</si>
  <si>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</si>
  <si>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</si>
  <si>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</si>
  <si>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</si>
  <si>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</si>
  <si>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</si>
  <si>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</si>
  <si>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</si>
  <si>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</si>
  <si>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</si>
  <si>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</si>
  <si>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</si>
  <si>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</si>
  <si>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</si>
  <si>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</si>
  <si>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</si>
  <si>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</si>
  <si>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</si>
  <si>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</si>
  <si>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</si>
  <si>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</si>
  <si>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</si>
  <si>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</si>
  <si>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</si>
  <si>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</si>
  <si>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</si>
  <si>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</si>
  <si>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</si>
  <si>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</si>
  <si>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</si>
  <si>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</si>
  <si>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</si>
  <si>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</si>
  <si>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</si>
  <si>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</si>
  <si>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</si>
  <si>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</si>
  <si>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</si>
  <si>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</si>
  <si>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</si>
  <si>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</si>
  <si>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</si>
  <si>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</si>
  <si>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</si>
  <si>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</si>
  <si>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</si>
  <si>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</si>
  <si>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</si>
  <si>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</si>
  <si>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</si>
  <si>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</si>
  <si>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</si>
  <si>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</si>
  <si>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</si>
  <si>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</si>
  <si>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</si>
  <si>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</si>
  <si>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</si>
  <si>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</si>
  <si>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</si>
  <si>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</si>
  <si>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</si>
  <si>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</si>
  <si>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</si>
  <si>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</si>
  <si>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</si>
  <si>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</si>
  <si>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</si>
  <si>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</si>
  <si>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</si>
  <si>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</si>
  <si>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</si>
  <si>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</si>
  <si>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</si>
  <si>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</si>
  <si>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</si>
  <si>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</si>
  <si>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</si>
  <si>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</si>
  <si>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</si>
  <si>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</si>
  <si>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</si>
  <si>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</si>
  <si>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</si>
  <si>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</si>
  <si>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</si>
  <si>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</si>
  <si>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</si>
  <si>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</si>
  <si>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</si>
  <si>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</si>
  <si>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</si>
  <si>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</si>
  <si>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</si>
  <si>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</si>
  <si>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</si>
  <si>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</si>
  <si>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</si>
  <si>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</si>
  <si>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</si>
  <si>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</si>
  <si>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</si>
  <si>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</si>
  <si>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</si>
  <si>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</si>
  <si>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</si>
  <si>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</si>
  <si>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</si>
  <si>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</si>
  <si>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</si>
  <si>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</si>
  <si>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</si>
  <si>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</si>
  <si>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</si>
  <si>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</si>
  <si>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</si>
  <si>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</si>
  <si>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</si>
  <si>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</si>
  <si>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</si>
  <si>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</si>
  <si>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</si>
  <si>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</si>
  <si>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</si>
  <si>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</si>
  <si>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</si>
  <si>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</si>
  <si>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</si>
  <si>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</si>
  <si>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</si>
  <si>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</si>
  <si>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</si>
  <si>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</si>
  <si>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</si>
  <si>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</si>
  <si>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</si>
  <si>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</si>
  <si>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</si>
  <si>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</si>
  <si>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</si>
  <si>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</si>
  <si>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</si>
  <si>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</si>
  <si>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</si>
  <si>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</si>
  <si>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</si>
  <si>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</si>
  <si>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</si>
  <si>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</si>
  <si>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</si>
  <si>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</si>
  <si>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</si>
  <si>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</si>
  <si>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</si>
  <si>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</si>
  <si>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</si>
  <si>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</si>
  <si>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</si>
  <si>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</si>
  <si>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</si>
  <si>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</si>
  <si>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</si>
  <si>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</si>
  <si>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</si>
  <si>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</si>
  <si>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</si>
  <si>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</si>
  <si>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</si>
  <si>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</si>
  <si>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</si>
  <si>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</si>
  <si>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</si>
  <si>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</si>
  <si>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</si>
  <si>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</si>
  <si>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</si>
  <si>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</si>
  <si>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</si>
  <si>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</si>
  <si>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</si>
  <si>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</si>
  <si>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</si>
  <si>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</si>
  <si>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</si>
  <si>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</si>
  <si>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</si>
  <si>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</si>
  <si>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</si>
  <si>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</si>
  <si>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</si>
  <si>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</si>
  <si>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</si>
  <si>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</si>
  <si>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</si>
  <si>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</si>
  <si>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</si>
  <si>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</si>
  <si>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</si>
  <si>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</si>
  <si>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</si>
  <si>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</si>
  <si>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</si>
  <si>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</si>
  <si>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</si>
  <si>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</si>
  <si>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</si>
  <si>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</si>
  <si>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</si>
  <si>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</si>
  <si>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</si>
  <si>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</si>
  <si>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</si>
  <si>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</si>
  <si>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</si>
  <si>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</si>
  <si>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</si>
  <si>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</si>
  <si>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</si>
  <si>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</si>
  <si>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</si>
  <si>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</si>
  <si>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</si>
  <si>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</si>
  <si>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</si>
  <si>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</si>
  <si>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</si>
  <si>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</si>
  <si>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</si>
  <si>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</si>
  <si>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</si>
  <si>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</si>
  <si>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</si>
  <si>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</si>
  <si>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</si>
  <si>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</si>
  <si>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</si>
  <si>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</si>
  <si>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</si>
  <si>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</si>
  <si>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</si>
  <si>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</si>
  <si>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</si>
  <si>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</si>
  <si>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</si>
  <si>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</si>
  <si>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</si>
  <si>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</si>
  <si>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</si>
  <si>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</si>
  <si>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</si>
  <si>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</si>
  <si>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</si>
  <si>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</si>
  <si>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</si>
  <si>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</si>
  <si>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</si>
  <si>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</si>
  <si>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</si>
  <si>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</si>
  <si>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</si>
  <si>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</si>
  <si>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</si>
  <si>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</si>
  <si>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</si>
  <si>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</si>
  <si>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</si>
  <si>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</si>
  <si>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</si>
  <si>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</si>
  <si>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</si>
  <si>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</si>
  <si>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</si>
  <si>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</si>
  <si>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</si>
  <si>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</si>
  <si>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</si>
  <si>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</si>
  <si>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</si>
  <si>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</si>
  <si>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</si>
  <si>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</si>
  <si>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</si>
  <si>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</si>
  <si>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</si>
  <si>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</si>
  <si>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</si>
  <si>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</si>
  <si>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</si>
  <si>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</si>
  <si>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</si>
  <si>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</si>
  <si>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</si>
  <si>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</si>
  <si>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</si>
  <si>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</si>
  <si>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</si>
  <si>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</si>
  <si>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</si>
  <si>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</si>
  <si>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</si>
  <si>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</si>
  <si>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</si>
  <si>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</si>
  <si>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</si>
  <si>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</si>
  <si>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</si>
  <si>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</si>
  <si>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</si>
  <si>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</si>
  <si>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</si>
  <si>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</si>
  <si>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</si>
  <si>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</si>
  <si>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</si>
  <si>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</si>
  <si>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</si>
  <si>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</si>
  <si>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</si>
  <si>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</si>
  <si>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</si>
  <si>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</si>
  <si>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</si>
  <si>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</si>
  <si>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</si>
  <si>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</si>
  <si>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</si>
  <si>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</si>
  <si>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</si>
  <si>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</si>
  <si>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</si>
  <si>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</si>
  <si>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</si>
  <si>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</si>
  <si>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</si>
  <si>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</si>
  <si>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</si>
  <si>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</si>
  <si>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</si>
  <si>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</si>
  <si>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</si>
  <si>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</si>
  <si>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</si>
  <si>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</si>
  <si>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</si>
  <si>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</si>
  <si>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</si>
  <si>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</si>
  <si>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</si>
  <si>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</si>
  <si>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</si>
  <si>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</si>
  <si>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</si>
  <si>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</si>
  <si>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</si>
  <si>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</si>
  <si>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</si>
  <si>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</si>
  <si>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</si>
  <si>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</si>
  <si>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</si>
  <si>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</si>
  <si>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</si>
  <si>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</si>
  <si>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</si>
  <si>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</si>
  <si>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</si>
  <si>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</si>
  <si>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</si>
  <si>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</si>
  <si>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</si>
  <si>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</si>
  <si>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</si>
  <si>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</si>
  <si>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</si>
  <si>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</si>
  <si>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</si>
  <si>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</si>
  <si>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</si>
  <si>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</si>
  <si>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</si>
  <si>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</si>
  <si>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</si>
  <si>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</si>
  <si>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</si>
  <si>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</si>
  <si>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</si>
  <si>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</si>
  <si>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</si>
  <si>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</si>
  <si>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</si>
  <si>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</si>
  <si>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</si>
  <si>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</si>
  <si>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</si>
  <si>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</si>
  <si>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</si>
  <si>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</si>
  <si>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</si>
  <si>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</si>
  <si>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</si>
  <si>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</si>
  <si>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</si>
  <si>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</si>
  <si>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</si>
  <si>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</si>
  <si>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</si>
  <si>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</si>
  <si>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</si>
  <si>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</si>
  <si>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</si>
  <si>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</si>
  <si>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</si>
  <si>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</si>
  <si>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</si>
  <si>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</si>
  <si>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</si>
  <si>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</si>
  <si>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</si>
  <si>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</si>
  <si>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</si>
  <si>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</si>
  <si>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</si>
  <si>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</si>
  <si>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</si>
  <si>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</si>
  <si>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</si>
  <si>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</si>
  <si>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</si>
  <si>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</si>
  <si>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</si>
  <si>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</si>
  <si>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</si>
  <si>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</si>
  <si>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</si>
  <si>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</si>
  <si>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</si>
  <si>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</si>
  <si>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</si>
  <si>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</si>
  <si>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</si>
  <si>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</si>
  <si>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</si>
  <si>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</si>
  <si>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</si>
  <si>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</si>
  <si>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</si>
  <si>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</si>
  <si>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</si>
  <si>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</si>
  <si>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</si>
  <si>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</si>
  <si>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</si>
  <si>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</si>
  <si>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</si>
  <si>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</si>
  <si>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</si>
  <si>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</si>
  <si>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</si>
  <si>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</si>
  <si>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</si>
  <si>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</si>
  <si>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</si>
  <si>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</si>
  <si>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</si>
  <si>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</si>
  <si>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</si>
  <si>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</si>
  <si>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</si>
  <si>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</si>
  <si>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</si>
  <si>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</si>
  <si>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</si>
  <si>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</si>
  <si>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</si>
  <si>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</si>
  <si>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</si>
  <si>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</si>
  <si>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</si>
  <si>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</si>
  <si>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</si>
  <si>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</si>
  <si>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</si>
  <si>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</si>
  <si>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</si>
  <si>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</si>
  <si>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</si>
  <si>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</si>
  <si>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</si>
  <si>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</si>
  <si>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</si>
  <si>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</si>
  <si>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</si>
  <si>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</si>
  <si>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</si>
  <si>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</si>
  <si>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</si>
  <si>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</si>
  <si>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</si>
  <si>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</si>
  <si>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</si>
  <si>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</si>
  <si>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</si>
  <si>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</si>
  <si>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</si>
  <si>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</si>
  <si>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</si>
  <si>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</si>
  <si>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</si>
  <si>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</si>
  <si>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</si>
  <si>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</si>
  <si>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</si>
  <si>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</si>
  <si>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</si>
  <si>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</si>
  <si>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</si>
  <si>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</si>
  <si>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</si>
  <si>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</si>
  <si>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</si>
  <si>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</si>
  <si>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</si>
  <si>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</si>
  <si>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</si>
  <si>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</si>
  <si>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</si>
  <si>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</si>
  <si>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</si>
  <si>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</si>
  <si>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</si>
  <si>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</si>
  <si>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</si>
  <si>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</si>
  <si>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</si>
  <si>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</si>
  <si>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</si>
  <si>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</si>
  <si>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</si>
  <si>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</si>
  <si>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</si>
  <si>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</si>
  <si>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</si>
  <si>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</si>
  <si>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</si>
  <si>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</si>
  <si>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</si>
  <si>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</si>
  <si>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</si>
  <si>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</si>
  <si>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</si>
  <si>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</si>
  <si>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</si>
  <si>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</si>
  <si>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</si>
  <si>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</si>
  <si>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</si>
  <si>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</si>
  <si>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</si>
  <si>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</si>
  <si>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</si>
  <si>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</si>
  <si>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</si>
  <si>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</si>
  <si>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</si>
  <si>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</si>
  <si>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</si>
  <si>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</si>
  <si>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</si>
  <si>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</si>
  <si>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</si>
  <si>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</si>
  <si>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</si>
  <si>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</si>
  <si>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</si>
  <si>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</si>
  <si>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</si>
  <si>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</si>
  <si>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</si>
  <si>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</si>
  <si>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</si>
  <si>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</si>
  <si>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</si>
  <si>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</si>
  <si>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</si>
  <si>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</si>
  <si>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</si>
  <si>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</si>
  <si>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</si>
  <si>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</si>
  <si>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</si>
  <si>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</si>
  <si>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</si>
  <si>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</si>
  <si>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</si>
  <si>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</si>
  <si>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</si>
  <si>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</si>
  <si>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</si>
  <si>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</si>
  <si>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</si>
  <si>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</si>
  <si>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</si>
  <si>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</si>
  <si>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</si>
  <si>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</si>
  <si>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</si>
  <si>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</si>
  <si>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</si>
  <si>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</si>
  <si>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</si>
  <si>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</si>
  <si>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</si>
  <si>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</si>
  <si>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</si>
  <si>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</si>
  <si>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</si>
  <si>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</si>
  <si>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</si>
  <si>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</si>
  <si>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</si>
  <si>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</si>
  <si>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</si>
  <si>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</si>
  <si>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</si>
  <si>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</si>
  <si>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</si>
  <si>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</si>
  <si>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</si>
  <si>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</si>
  <si>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</si>
  <si>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</si>
  <si>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</si>
  <si>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</si>
  <si>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</si>
  <si>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</si>
  <si>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</si>
  <si>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</si>
  <si>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</si>
  <si>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</si>
  <si>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</si>
  <si>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</si>
  <si>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</si>
  <si>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</si>
  <si>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</si>
  <si>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</si>
  <si>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</si>
  <si>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</si>
  <si>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</si>
  <si>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</si>
  <si>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</si>
  <si>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</si>
  <si>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</si>
  <si>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</si>
  <si>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</si>
  <si>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</si>
  <si>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</si>
  <si>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</si>
  <si>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</si>
  <si>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</si>
  <si>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</si>
  <si>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</si>
  <si>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</si>
  <si>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</si>
  <si>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</si>
  <si>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</si>
  <si>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</si>
  <si>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</si>
  <si>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</si>
  <si>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</si>
  <si>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</si>
  <si>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</si>
  <si>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</si>
  <si>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</si>
  <si>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</si>
  <si>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</si>
  <si>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</si>
  <si>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</si>
  <si>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</si>
  <si>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</si>
  <si>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</si>
  <si>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</si>
  <si>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</si>
  <si>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</si>
  <si>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</si>
  <si>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</si>
  <si>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</si>
  <si>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</si>
  <si>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</si>
  <si>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</si>
  <si>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</si>
  <si>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</si>
  <si>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</si>
  <si>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</si>
  <si>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</si>
  <si>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</si>
  <si>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</si>
  <si>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</si>
  <si>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</si>
  <si>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</si>
  <si>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</si>
  <si>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</si>
  <si>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</si>
  <si>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</si>
  <si>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</si>
  <si>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</si>
  <si>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</si>
  <si>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</si>
  <si>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</si>
  <si>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</si>
  <si>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</si>
  <si>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</si>
  <si>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</si>
  <si>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</si>
  <si>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</si>
  <si>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</si>
  <si>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</si>
  <si>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</si>
  <si>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</si>
  <si>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</si>
  <si>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</si>
  <si>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</si>
  <si>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</si>
  <si>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</si>
  <si>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</si>
  <si>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</si>
  <si>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</si>
  <si>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</si>
  <si>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</si>
  <si>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</si>
  <si>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</si>
  <si>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</si>
  <si>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</si>
  <si>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</si>
  <si>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</si>
  <si>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</si>
  <si>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</si>
  <si>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</si>
  <si>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</si>
  <si>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</si>
  <si>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</si>
  <si>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</si>
  <si>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</si>
  <si>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</si>
  <si>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</si>
  <si>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</si>
  <si>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</si>
  <si>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</si>
  <si>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</si>
  <si>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</si>
  <si>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</si>
  <si>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</si>
  <si>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</si>
  <si>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</si>
  <si>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</si>
  <si>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</si>
  <si>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</si>
  <si>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</si>
  <si>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</si>
  <si>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</si>
  <si>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</si>
  <si>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</si>
  <si>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</si>
  <si>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</si>
  <si>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</si>
  <si>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</si>
  <si>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</si>
  <si>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</si>
  <si>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</si>
  <si>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</si>
  <si>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</si>
  <si>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</si>
  <si>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</si>
  <si>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</si>
  <si>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</si>
  <si>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</si>
  <si>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</si>
  <si>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</si>
  <si>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</si>
  <si>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</si>
  <si>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</si>
  <si>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</si>
  <si>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</si>
  <si>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</si>
  <si>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</si>
  <si>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</si>
  <si>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</si>
  <si>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</si>
  <si>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</si>
  <si>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</si>
  <si>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</si>
  <si>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</si>
  <si>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</si>
  <si>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</si>
  <si>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</si>
  <si>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</si>
  <si>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</si>
  <si>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</si>
  <si>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</si>
  <si>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</si>
  <si>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</si>
  <si>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</si>
  <si>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</si>
  <si>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</si>
  <si>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</si>
  <si>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</si>
  <si>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</si>
  <si>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</si>
  <si>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</si>
  <si>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</si>
  <si>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</si>
  <si>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</si>
  <si>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</si>
  <si>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</si>
  <si>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</si>
  <si>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</si>
  <si>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</si>
  <si>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</si>
  <si>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</si>
  <si>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</si>
  <si>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</si>
  <si>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</si>
  <si>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</si>
  <si>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</si>
  <si>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</si>
  <si>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</si>
  <si>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</si>
  <si>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</si>
  <si>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</si>
  <si>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</si>
  <si>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</si>
  <si>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</si>
  <si>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</si>
  <si>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</si>
  <si>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</si>
  <si>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</si>
  <si>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</si>
  <si>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</si>
  <si>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</si>
  <si>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</si>
  <si>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</si>
  <si>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</si>
  <si>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</si>
  <si>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</si>
  <si>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</si>
  <si>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</si>
  <si>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</si>
  <si>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</si>
  <si>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</si>
  <si>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</si>
  <si>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</si>
  <si>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</si>
  <si>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</si>
  <si>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</si>
  <si>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</si>
  <si>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</si>
  <si>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</si>
  <si>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</si>
  <si>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</si>
  <si>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</si>
  <si>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</si>
  <si>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</si>
  <si>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</si>
  <si>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</si>
  <si>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</si>
  <si>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</si>
  <si>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</si>
  <si>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</si>
  <si>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</si>
  <si>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</si>
  <si>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</si>
  <si>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</si>
  <si>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</si>
  <si>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</si>
  <si>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</si>
  <si>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</si>
  <si>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</si>
  <si>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</si>
  <si>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</si>
  <si>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</si>
  <si>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</si>
  <si>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</si>
  <si>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</si>
  <si>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</si>
  <si>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</si>
  <si>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</si>
  <si>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</si>
  <si>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</si>
  <si>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</si>
  <si>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</si>
  <si>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</si>
  <si>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</si>
  <si>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</si>
  <si>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</si>
  <si>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</si>
  <si>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</si>
  <si>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</si>
  <si>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</si>
  <si>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</si>
  <si>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</si>
  <si>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</si>
  <si>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</si>
  <si>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</si>
  <si>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</si>
  <si>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</si>
  <si>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</si>
  <si>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</si>
  <si>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</si>
  <si>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</si>
  <si>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</si>
  <si>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</si>
  <si>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</si>
  <si>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</si>
  <si>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</si>
  <si>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</si>
  <si>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</si>
  <si>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</si>
  <si>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</si>
  <si>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</si>
  <si>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</si>
  <si>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</si>
  <si>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</si>
  <si>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</si>
  <si>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</si>
  <si>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</si>
  <si>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</si>
  <si>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</si>
  <si>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</si>
  <si>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</si>
  <si>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</si>
  <si>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</si>
  <si>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</si>
  <si>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</si>
  <si>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</si>
  <si>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</si>
  <si>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</si>
  <si>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</si>
  <si>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</si>
  <si>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</si>
  <si>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</si>
  <si>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</si>
  <si>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</si>
  <si>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</si>
  <si>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</si>
  <si>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</si>
  <si>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</si>
  <si>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</si>
  <si>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</si>
  <si>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</si>
  <si>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</si>
  <si>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</si>
  <si>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</si>
  <si>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</si>
  <si>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</si>
  <si>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</si>
  <si>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</si>
  <si>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</si>
  <si>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</si>
  <si>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</si>
  <si>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</si>
  <si>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</si>
  <si>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</si>
  <si>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</si>
  <si>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</si>
  <si>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</si>
  <si>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</si>
  <si>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</si>
  <si>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</si>
  <si>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</si>
  <si>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</si>
  <si>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</si>
  <si>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</si>
  <si>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</si>
  <si>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</si>
  <si>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</si>
  <si>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</si>
  <si>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</si>
  <si>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</si>
  <si>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</si>
  <si>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</si>
  <si>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</si>
  <si>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</si>
  <si>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</si>
  <si>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</si>
  <si>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</si>
  <si>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</si>
  <si>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</si>
  <si>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</si>
  <si>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</si>
  <si>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</si>
  <si>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</si>
  <si>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</si>
  <si>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</si>
  <si>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</si>
  <si>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</si>
  <si>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</si>
  <si>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</si>
  <si>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</si>
  <si>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</si>
  <si>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</si>
  <si>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</si>
  <si>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</si>
  <si>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</si>
  <si>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</si>
  <si>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</si>
  <si>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</si>
  <si>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</si>
  <si>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</si>
  <si>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</si>
  <si>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</si>
  <si>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</si>
  <si>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</si>
  <si>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</si>
  <si>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</si>
  <si>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</si>
  <si>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</si>
  <si>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</si>
  <si>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</si>
  <si>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</si>
  <si>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</si>
  <si>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</si>
  <si>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</si>
  <si>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</si>
  <si>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</si>
  <si>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</si>
  <si>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</si>
  <si>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</si>
  <si>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</si>
  <si>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</si>
  <si>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</si>
  <si>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</si>
  <si>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</si>
  <si>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</si>
  <si>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</si>
  <si>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</si>
  <si>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</si>
  <si>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</si>
  <si>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</si>
  <si>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</si>
  <si>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</si>
  <si>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</si>
  <si>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</si>
  <si>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</si>
  <si>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</si>
  <si>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</si>
  <si>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</si>
  <si>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</si>
  <si>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</si>
  <si>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</si>
  <si>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</si>
  <si>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</si>
  <si>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</si>
  <si>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</si>
  <si>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</si>
  <si>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</si>
  <si>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</si>
  <si>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</si>
  <si>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</si>
  <si>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</si>
  <si>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</si>
  <si>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</si>
  <si>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</si>
  <si>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</si>
  <si>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</si>
  <si>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</si>
  <si>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</si>
  <si>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</si>
  <si>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</si>
  <si>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</si>
  <si>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</si>
  <si>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</si>
  <si>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</si>
  <si>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</si>
  <si>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</si>
  <si>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</si>
  <si>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</si>
  <si>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</si>
  <si>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</si>
  <si>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</si>
  <si>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</si>
  <si>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</si>
  <si>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</si>
  <si>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</si>
  <si>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</si>
  <si>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</si>
  <si>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</si>
  <si>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</si>
  <si>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</si>
  <si>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</si>
  <si>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</si>
  <si>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</si>
  <si>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</si>
  <si>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</si>
  <si>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</si>
  <si>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</si>
  <si>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</si>
  <si>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</si>
  <si>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</si>
  <si>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</si>
  <si>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</si>
  <si>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</si>
  <si>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</si>
  <si>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</si>
  <si>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</si>
  <si>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</si>
  <si>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</si>
  <si>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</si>
  <si>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</si>
  <si>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</si>
  <si>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</si>
  <si>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</si>
  <si>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</si>
  <si>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</si>
  <si>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</si>
  <si>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</si>
  <si>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</si>
  <si>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</si>
  <si>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</si>
  <si>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</si>
  <si>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</si>
  <si>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</si>
  <si>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</si>
  <si>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</si>
  <si>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</si>
  <si>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</si>
  <si>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</si>
  <si>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</si>
  <si>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</si>
  <si>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</si>
  <si>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</si>
  <si>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</si>
  <si>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</si>
  <si>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</si>
  <si>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</si>
  <si>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</si>
  <si>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</si>
  <si>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</si>
  <si>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</si>
  <si>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</si>
  <si>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</si>
  <si>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</si>
  <si>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</si>
  <si>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</si>
  <si>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</si>
  <si>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</si>
  <si>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</si>
  <si>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</si>
  <si>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</si>
  <si>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</si>
  <si>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</si>
  <si>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</si>
  <si>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</si>
  <si>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</si>
  <si>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</si>
  <si>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</si>
  <si>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</si>
  <si>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</si>
  <si>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</si>
  <si>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</si>
  <si>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</si>
  <si>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</si>
  <si>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</si>
  <si>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</si>
  <si>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</si>
  <si>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</si>
  <si>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</si>
  <si>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</si>
  <si>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</si>
  <si>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</si>
  <si>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</si>
  <si>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</si>
  <si>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</si>
  <si>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</si>
  <si>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</si>
  <si>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</si>
  <si>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</si>
  <si>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</si>
  <si>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</si>
  <si>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</si>
  <si>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</si>
  <si>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</si>
  <si>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</si>
  <si>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</si>
  <si>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</si>
  <si>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</si>
  <si>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</si>
  <si>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</si>
  <si>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</si>
  <si>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</si>
  <si>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</si>
  <si>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</si>
  <si>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</si>
  <si>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</si>
  <si>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</si>
  <si>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</si>
  <si>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</si>
  <si>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</si>
  <si>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</si>
  <si>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</si>
  <si>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</si>
  <si>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</si>
  <si>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</si>
  <si>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</si>
  <si>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</si>
  <si>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</si>
  <si>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</si>
  <si>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</si>
  <si>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</si>
  <si>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</si>
  <si>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</si>
  <si>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</si>
  <si>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</si>
  <si>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</si>
  <si>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</si>
  <si>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</si>
  <si>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</si>
  <si>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</si>
  <si>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</si>
  <si>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</si>
  <si>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</si>
  <si>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</si>
  <si>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</si>
  <si>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</si>
  <si>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</si>
  <si>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</si>
  <si>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</si>
  <si>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</si>
  <si>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</si>
  <si>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</si>
  <si>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</si>
  <si>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</si>
  <si>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</si>
  <si>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</si>
  <si>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</si>
  <si>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</si>
  <si>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</si>
  <si>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</si>
  <si>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</si>
  <si>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</si>
  <si>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</si>
  <si>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</si>
  <si>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</si>
  <si>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</si>
  <si>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</si>
  <si>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</si>
  <si>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</si>
  <si>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</si>
  <si>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</si>
  <si>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</si>
  <si>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</si>
  <si>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</si>
  <si>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</si>
  <si>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</si>
  <si>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</si>
  <si>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</si>
  <si>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</si>
  <si>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</si>
  <si>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</si>
  <si>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</si>
  <si>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</si>
  <si>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</si>
  <si>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</si>
  <si>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</si>
  <si>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</si>
  <si>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</si>
  <si>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</si>
  <si>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</si>
  <si>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</si>
  <si>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</si>
  <si>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</si>
  <si>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</si>
  <si>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</si>
  <si>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</si>
  <si>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</si>
  <si>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</si>
  <si>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</si>
  <si>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</si>
  <si>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</si>
  <si>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</si>
  <si>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</si>
  <si>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</si>
  <si>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</si>
  <si>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</si>
  <si>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</si>
  <si>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</si>
  <si>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</si>
  <si>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</si>
  <si>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</si>
  <si>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</si>
  <si>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</si>
  <si>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</si>
  <si>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</si>
  <si>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</si>
  <si>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</si>
  <si>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</si>
  <si>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</si>
  <si>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</si>
  <si>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</si>
  <si>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</si>
  <si>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</si>
  <si>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</si>
  <si>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</si>
  <si>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</si>
  <si>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</si>
  <si>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</si>
  <si>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</si>
  <si>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</si>
  <si>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</si>
  <si>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</si>
  <si>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</si>
  <si>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</si>
  <si>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</si>
  <si>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</si>
  <si>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</si>
  <si>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</si>
  <si>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</si>
  <si>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</si>
  <si>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</si>
  <si>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</si>
  <si>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</si>
  <si>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</si>
  <si>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</si>
  <si>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</si>
  <si>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</si>
  <si>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</si>
  <si>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</si>
  <si>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</si>
  <si>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</si>
  <si>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</si>
  <si>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</si>
  <si>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</si>
  <si>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</si>
  <si>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</si>
  <si>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</si>
  <si>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</si>
  <si>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</si>
  <si>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</si>
  <si>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</si>
  <si>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</si>
  <si>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</si>
  <si>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</si>
  <si>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</si>
  <si>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</si>
  <si>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</si>
  <si>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</si>
  <si>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</si>
  <si>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</si>
  <si>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</si>
  <si>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</si>
  <si>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</si>
  <si>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</si>
  <si>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</si>
  <si>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</si>
  <si>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</si>
  <si>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</si>
  <si>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</si>
  <si>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</si>
  <si>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</si>
  <si>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</si>
  <si>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</si>
  <si>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</si>
  <si>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</si>
  <si>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</si>
  <si>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</si>
  <si>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</si>
  <si>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</si>
  <si>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</si>
  <si>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</si>
  <si>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</si>
  <si>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</si>
  <si>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</si>
  <si>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</si>
  <si>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</si>
  <si>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</si>
  <si>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</si>
  <si>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</si>
  <si>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</si>
  <si>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</si>
  <si>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</si>
  <si>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</si>
  <si>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</si>
  <si>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</si>
  <si>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</si>
  <si>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</si>
  <si>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</si>
  <si>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</si>
  <si>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</si>
  <si>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</si>
  <si>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</si>
  <si>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</si>
  <si>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</si>
  <si>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</si>
  <si>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</si>
  <si>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</si>
  <si>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</si>
  <si>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</si>
  <si>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</si>
  <si>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</si>
  <si>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</si>
  <si>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</si>
  <si>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</si>
  <si>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</si>
  <si>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</si>
  <si>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</si>
  <si>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</si>
  <si>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</si>
  <si>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</si>
  <si>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</si>
  <si>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</si>
  <si>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</si>
  <si>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</si>
  <si>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</si>
  <si>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</si>
  <si>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</si>
  <si>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</si>
  <si>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</si>
  <si>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</si>
  <si>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</si>
  <si>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</si>
  <si>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</si>
  <si>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</si>
  <si>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</si>
  <si>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</si>
  <si>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</si>
  <si>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</si>
  <si>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</si>
  <si>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</si>
  <si>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</si>
  <si>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</si>
  <si>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</si>
  <si>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</si>
  <si>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</si>
  <si>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</si>
  <si>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</si>
  <si>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</si>
  <si>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</si>
  <si>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</si>
  <si>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</si>
  <si>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</si>
  <si>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</si>
  <si>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</si>
  <si>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</si>
  <si>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</si>
  <si>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</si>
  <si>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</si>
  <si>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</si>
  <si>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</si>
  <si>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</si>
  <si>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</si>
  <si>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</si>
  <si>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</si>
  <si>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</si>
  <si>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</si>
  <si>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</si>
  <si>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</si>
  <si>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</si>
  <si>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</si>
  <si>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</si>
  <si>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</si>
  <si>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</si>
  <si>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</si>
  <si>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</si>
  <si>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</si>
  <si>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</si>
  <si>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</si>
  <si>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</si>
  <si>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</si>
  <si>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</si>
  <si>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</si>
  <si>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</si>
  <si>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</si>
  <si>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</si>
  <si>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</si>
  <si>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</si>
  <si>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</si>
  <si>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</si>
  <si>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</si>
  <si>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</si>
  <si>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</si>
  <si>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</si>
  <si>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</si>
  <si>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</si>
  <si>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</si>
  <si>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</si>
  <si>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</si>
  <si>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</si>
  <si>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</si>
  <si>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</si>
  <si>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</si>
  <si>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</si>
  <si>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</si>
  <si>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</si>
  <si>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</si>
  <si>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</si>
  <si>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</si>
  <si>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</si>
  <si>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</si>
  <si>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</si>
  <si>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</si>
  <si>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</si>
  <si>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</si>
  <si>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</si>
  <si>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</si>
  <si>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</si>
  <si>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</si>
  <si>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</si>
  <si>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</si>
  <si>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</si>
  <si>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</si>
  <si>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</si>
  <si>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</si>
  <si>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</si>
  <si>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</si>
  <si>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</si>
  <si>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</si>
  <si>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</si>
  <si>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</si>
  <si>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</si>
  <si>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</si>
  <si>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</si>
  <si>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</si>
  <si>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</si>
  <si>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</si>
  <si>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</si>
  <si>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</si>
  <si>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</si>
  <si>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</si>
  <si>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</si>
  <si>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</si>
  <si>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</si>
  <si>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</si>
  <si>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</si>
  <si>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</si>
  <si>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</si>
  <si>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</si>
  <si>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</si>
  <si>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</si>
  <si>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</si>
  <si>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</si>
  <si>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</si>
  <si>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</si>
  <si>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</si>
  <si>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</si>
  <si>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</si>
  <si>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</si>
  <si>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</si>
  <si>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</si>
  <si>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</si>
  <si>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</si>
  <si>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</si>
  <si>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</si>
  <si>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</si>
  <si>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</si>
  <si>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</si>
  <si>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</si>
  <si>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</si>
  <si>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</si>
  <si>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</si>
  <si>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</si>
  <si>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</si>
  <si>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</si>
  <si>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</si>
  <si>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</si>
  <si>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</si>
  <si>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</si>
  <si>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</si>
  <si>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</si>
  <si>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</si>
  <si>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</si>
  <si>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</si>
  <si>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</si>
  <si>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</si>
  <si>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</si>
  <si>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</si>
  <si>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</si>
  <si>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</si>
  <si>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</si>
  <si>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</si>
  <si>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</si>
  <si>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</si>
  <si>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</si>
  <si>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</si>
  <si>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</si>
  <si>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</si>
  <si>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</si>
  <si>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</si>
  <si>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</si>
  <si>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</si>
  <si>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</si>
  <si>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</si>
  <si>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</si>
  <si>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</si>
  <si>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</si>
  <si>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</si>
  <si>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</si>
  <si>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</si>
  <si>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</si>
  <si>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</si>
  <si>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</si>
  <si>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</si>
  <si>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</si>
  <si>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</si>
  <si>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</si>
  <si>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</si>
  <si>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</si>
  <si>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</si>
  <si>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</si>
  <si>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</si>
  <si>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</si>
  <si>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</si>
  <si>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</si>
  <si>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</si>
  <si>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</si>
  <si>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</si>
  <si>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</si>
  <si>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</si>
  <si>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</si>
  <si>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</si>
  <si>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</si>
  <si>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</si>
  <si>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</si>
  <si>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</si>
  <si>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</si>
  <si>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</si>
  <si>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</si>
  <si>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</si>
  <si>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</si>
  <si>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</si>
  <si>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</si>
  <si>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</si>
  <si>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</si>
  <si>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</si>
  <si>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</si>
  <si>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</si>
  <si>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</si>
  <si>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</si>
  <si>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</si>
  <si>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</si>
  <si>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</si>
  <si>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</si>
  <si>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</si>
  <si>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</si>
  <si>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</si>
  <si>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</si>
  <si>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</si>
  <si>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</si>
  <si>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</si>
  <si>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</si>
  <si>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</si>
  <si>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</si>
  <si>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</si>
  <si>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</si>
  <si>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</si>
  <si>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</si>
  <si>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</si>
  <si>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</si>
  <si>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</si>
  <si>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</si>
  <si>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</si>
  <si>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</si>
  <si>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</si>
  <si>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</si>
  <si>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</si>
  <si>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</si>
  <si>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</si>
  <si>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</si>
  <si>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</si>
  <si>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</si>
  <si>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</si>
  <si>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</si>
  <si>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</si>
  <si>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</si>
  <si>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</si>
  <si>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</si>
  <si>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</si>
  <si>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</si>
  <si>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</si>
  <si>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</si>
  <si>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</si>
  <si>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</si>
  <si>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</si>
  <si>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</si>
  <si>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</si>
  <si>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</si>
  <si>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</si>
  <si>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</si>
  <si>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</si>
  <si>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</si>
  <si>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</si>
  <si>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</si>
  <si>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</si>
  <si>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</si>
  <si>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</si>
  <si>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</si>
  <si>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</si>
  <si>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</si>
  <si>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</si>
  <si>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</si>
  <si>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</si>
  <si>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</si>
  <si>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</si>
  <si>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</si>
  <si>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</si>
  <si>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</si>
  <si>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</si>
  <si>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</si>
  <si>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</si>
  <si>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</si>
  <si>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</si>
  <si>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</si>
  <si>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</si>
  <si>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</si>
  <si>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</si>
  <si>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</si>
  <si>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</si>
  <si>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</si>
  <si>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</si>
  <si>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</si>
  <si>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</si>
  <si>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</si>
  <si>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</si>
  <si>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</si>
  <si>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</si>
  <si>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</si>
  <si>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</si>
  <si>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</si>
  <si>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</si>
  <si>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</si>
  <si>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</si>
  <si>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</si>
  <si>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</si>
  <si>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</si>
  <si>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</si>
  <si>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</si>
  <si>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</si>
  <si>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</si>
  <si>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</si>
  <si>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</si>
  <si>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</si>
  <si>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</si>
  <si>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</si>
  <si>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</si>
  <si>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</si>
  <si>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</si>
  <si>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</si>
  <si>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</si>
  <si>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</si>
  <si>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</si>
  <si>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</si>
  <si>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</si>
  <si>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</si>
  <si>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</si>
  <si>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</si>
  <si>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</si>
  <si>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</si>
  <si>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</si>
  <si>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</si>
  <si>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</si>
  <si>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</si>
  <si>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</si>
  <si>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</si>
  <si>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</si>
  <si>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</si>
  <si>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</si>
  <si>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</si>
  <si>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</si>
  <si>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</si>
  <si>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</si>
  <si>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</si>
  <si>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</si>
  <si>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</si>
  <si>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</si>
  <si>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</si>
  <si>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</si>
  <si>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</si>
  <si>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</si>
  <si>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</si>
  <si>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</si>
  <si>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</si>
  <si>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</si>
  <si>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</si>
  <si>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</si>
  <si>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</si>
  <si>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</si>
  <si>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</si>
  <si>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</si>
  <si>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</si>
  <si>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</si>
  <si>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</si>
  <si>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</si>
  <si>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</si>
  <si>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</si>
  <si>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</si>
  <si>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</si>
  <si>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</si>
  <si>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</si>
  <si>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</si>
  <si>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</si>
  <si>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</si>
  <si>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</si>
  <si>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</si>
  <si>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</si>
  <si>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</si>
  <si>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</si>
  <si>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</si>
  <si>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</si>
  <si>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</si>
  <si>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</si>
  <si>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</si>
  <si>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</si>
  <si>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</si>
  <si>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</si>
  <si>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</si>
  <si>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</si>
  <si>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</si>
  <si>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</si>
  <si>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</si>
  <si>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</si>
  <si>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</si>
  <si>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</si>
  <si>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</si>
  <si>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</si>
  <si>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</si>
  <si>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</si>
  <si>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</si>
  <si>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</si>
  <si>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</si>
  <si>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</si>
  <si>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</si>
  <si>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</si>
  <si>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</si>
  <si>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</si>
  <si>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</si>
  <si>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</si>
  <si>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</si>
  <si>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</si>
  <si>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</si>
  <si>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</si>
  <si>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</si>
  <si>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</si>
  <si>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</si>
  <si>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</si>
  <si>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</si>
  <si>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</si>
  <si>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</si>
  <si>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</si>
  <si>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</si>
  <si>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</si>
  <si>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</si>
  <si>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</si>
  <si>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</si>
  <si>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</si>
  <si>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</si>
  <si>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</si>
  <si>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</si>
  <si>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</si>
  <si>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</si>
  <si>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</si>
  <si>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</si>
  <si>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</si>
  <si>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</si>
  <si>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</si>
  <si>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</si>
  <si>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</si>
  <si>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</si>
  <si>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</si>
  <si>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</si>
  <si>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</si>
  <si>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</si>
  <si>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</si>
  <si>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</si>
  <si>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</si>
  <si>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</si>
  <si>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</si>
  <si>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</si>
  <si>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</si>
  <si>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</si>
  <si>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</si>
  <si>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</si>
  <si>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</si>
  <si>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</si>
  <si>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</si>
  <si>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</si>
  <si>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</si>
  <si>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</si>
  <si>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</si>
  <si>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</si>
  <si>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</si>
  <si>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</si>
  <si>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</si>
  <si>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</si>
  <si>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</si>
  <si>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</si>
  <si>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</si>
  <si>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</si>
  <si>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</si>
  <si>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</si>
  <si>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</si>
  <si>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</si>
  <si>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</si>
  <si>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</si>
  <si>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</si>
  <si>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</si>
  <si>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</si>
  <si>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</si>
  <si>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</si>
  <si>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</si>
  <si>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</si>
  <si>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</si>
  <si>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</si>
  <si>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</si>
  <si>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</si>
  <si>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</si>
  <si>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</si>
  <si>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</si>
  <si>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</si>
  <si>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</si>
  <si>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</si>
  <si>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</si>
  <si>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</si>
  <si>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</si>
  <si>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</si>
  <si>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</si>
  <si>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</si>
  <si>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</si>
  <si>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</si>
  <si>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</si>
  <si>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</si>
  <si>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</si>
  <si>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</si>
  <si>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</si>
  <si>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</si>
  <si>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</si>
  <si>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</si>
  <si>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</si>
  <si>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</si>
  <si>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</si>
  <si>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</si>
  <si>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</si>
  <si>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</si>
  <si>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</si>
  <si>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</si>
  <si>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</si>
  <si>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</si>
  <si>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</si>
  <si>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</si>
  <si>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</si>
  <si>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</si>
  <si>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</si>
  <si>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</si>
  <si>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</si>
  <si>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</si>
  <si>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</si>
  <si>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</si>
  <si>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</si>
  <si>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</si>
  <si>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</si>
  <si>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</si>
  <si>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</si>
  <si>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</si>
  <si>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</si>
  <si>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</si>
  <si>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</si>
  <si>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</si>
  <si>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</si>
  <si>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</si>
  <si>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</si>
  <si>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</si>
  <si>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</si>
  <si>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</si>
  <si>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</si>
  <si>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</si>
  <si>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</si>
  <si>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</si>
  <si>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</si>
  <si>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</si>
  <si>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</si>
  <si>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</si>
  <si>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</si>
  <si>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</si>
  <si>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</si>
  <si>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</si>
  <si>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</si>
  <si>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</si>
  <si>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</si>
  <si>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</si>
  <si>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</si>
  <si>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</si>
  <si>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</si>
  <si>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</si>
  <si>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</si>
  <si>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</si>
  <si>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</si>
  <si>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</si>
  <si>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</si>
  <si>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</si>
  <si>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</si>
  <si>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</si>
  <si>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</si>
  <si>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</si>
  <si>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</si>
  <si>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</si>
  <si>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</si>
  <si>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</si>
  <si>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</si>
  <si>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</si>
  <si>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</si>
  <si>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</si>
  <si>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</si>
  <si>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</si>
  <si>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</si>
  <si>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</si>
  <si>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</si>
  <si>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</si>
  <si>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</si>
  <si>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</si>
  <si>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</si>
  <si>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</si>
  <si>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</si>
  <si>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</si>
  <si>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</si>
  <si>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</si>
  <si>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</si>
  <si>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</si>
  <si>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</si>
  <si>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</si>
  <si>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</si>
  <si>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</si>
  <si>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</si>
  <si>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</si>
  <si>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</si>
  <si>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</si>
  <si>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</si>
  <si>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</si>
  <si>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</si>
  <si>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</si>
  <si>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</si>
  <si>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</si>
  <si>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</si>
  <si>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</si>
  <si>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</si>
  <si>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</si>
  <si>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</si>
  <si>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</si>
  <si>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</si>
  <si>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</si>
  <si>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</si>
  <si>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</si>
  <si>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</si>
  <si>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</si>
  <si>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</si>
  <si>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</si>
  <si>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</si>
  <si>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</si>
  <si>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</si>
  <si>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</si>
  <si>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</si>
  <si>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</si>
  <si>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</si>
  <si>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</si>
  <si>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</si>
  <si>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</si>
  <si>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</si>
  <si>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</si>
  <si>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</si>
  <si>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</si>
  <si>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</si>
  <si>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</si>
  <si>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</si>
  <si>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</si>
  <si>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</si>
  <si>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</si>
  <si>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</si>
  <si>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</si>
  <si>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</si>
  <si>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</si>
  <si>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</si>
  <si>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</si>
  <si>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</si>
  <si>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</si>
  <si>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</si>
  <si>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</si>
  <si>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</si>
  <si>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</si>
  <si>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</si>
  <si>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</si>
  <si>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</si>
  <si>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</si>
  <si>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</si>
  <si>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</si>
  <si>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</si>
  <si>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</si>
  <si>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</si>
  <si>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</si>
  <si>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</si>
  <si>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</si>
  <si>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</si>
  <si>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</si>
  <si>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</si>
  <si>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</si>
  <si>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</si>
  <si>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</si>
  <si>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</si>
  <si>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</si>
  <si>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</si>
  <si>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</si>
  <si>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</si>
  <si>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</si>
  <si>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</si>
  <si>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</si>
  <si>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</si>
  <si>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</si>
  <si>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</si>
  <si>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</si>
  <si>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</si>
  <si>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</si>
  <si>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</si>
  <si>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</si>
  <si>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</si>
  <si>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</si>
  <si>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</si>
  <si>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</si>
  <si>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</si>
  <si>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</si>
  <si>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</si>
  <si>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</si>
  <si>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</si>
  <si>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</si>
  <si>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</si>
  <si>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</si>
  <si>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</si>
  <si>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</si>
  <si>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</si>
  <si>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</si>
  <si>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</si>
  <si>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</si>
  <si>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</si>
  <si>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</si>
  <si>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</si>
  <si>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</si>
  <si>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</si>
  <si>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</si>
  <si>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</si>
  <si>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</si>
  <si>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</si>
  <si>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</si>
  <si>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</si>
  <si>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</si>
  <si>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</si>
  <si>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</si>
  <si>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</si>
  <si>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</si>
  <si>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</si>
  <si>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</si>
  <si>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</si>
  <si>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</si>
  <si>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</si>
  <si>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</si>
  <si>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</si>
  <si>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</si>
  <si>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</si>
  <si>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</si>
  <si>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</si>
  <si>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</si>
  <si>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</si>
  <si>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</si>
  <si>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</si>
  <si>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</si>
  <si>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</si>
  <si>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</si>
  <si>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</si>
  <si>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</si>
  <si>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</si>
  <si>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</si>
  <si>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</si>
  <si>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</si>
  <si>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</si>
  <si>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</si>
  <si>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</si>
  <si>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</si>
  <si>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</si>
  <si>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</si>
  <si>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</si>
  <si>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</si>
  <si>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</si>
  <si>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</si>
  <si>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</si>
  <si>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</si>
  <si>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</si>
  <si>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</si>
  <si>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</si>
  <si>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</si>
  <si>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</si>
  <si>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</si>
  <si>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</si>
  <si>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</si>
  <si>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</si>
  <si>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</si>
  <si>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</si>
  <si>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</si>
  <si>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</si>
  <si>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</si>
  <si>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</si>
  <si>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</si>
  <si>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</si>
  <si>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</si>
  <si>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</si>
  <si>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</si>
  <si>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</si>
  <si>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</si>
  <si>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</si>
  <si>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</si>
  <si>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</si>
  <si>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</si>
  <si>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</si>
  <si>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</si>
  <si>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</si>
  <si>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</si>
  <si>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</si>
  <si>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</si>
  <si>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</si>
  <si>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</si>
  <si>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</si>
  <si>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</si>
  <si>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</si>
  <si>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</si>
  <si>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</si>
  <si>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</si>
  <si>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</si>
  <si>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</si>
  <si>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</si>
  <si>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</si>
  <si>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</si>
  <si>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</si>
  <si>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</si>
  <si>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</si>
  <si>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</si>
  <si>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</si>
  <si>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</si>
  <si>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</si>
  <si>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</si>
  <si>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</si>
  <si>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</si>
  <si>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</si>
  <si>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</si>
  <si>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</si>
  <si>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</si>
  <si>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</si>
  <si>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</si>
  <si>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</si>
  <si>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</si>
  <si>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</si>
  <si>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</si>
  <si>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</si>
  <si>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</si>
  <si>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</si>
  <si>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</si>
  <si>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</si>
  <si>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</si>
  <si>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</si>
  <si>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</si>
  <si>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</si>
  <si>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</si>
  <si>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</si>
  <si>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</si>
  <si>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</si>
  <si>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</si>
  <si>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</si>
  <si>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</si>
  <si>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</si>
  <si>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</si>
  <si>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</si>
  <si>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</si>
  <si>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</si>
  <si>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</si>
  <si>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</si>
  <si>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</si>
  <si>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</si>
  <si>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</si>
  <si>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</si>
  <si>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</si>
  <si>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</si>
  <si>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</si>
  <si>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</si>
  <si>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</si>
  <si>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</si>
  <si>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</si>
  <si>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</si>
  <si>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</si>
  <si>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</si>
  <si>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</si>
  <si>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</si>
  <si>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</si>
  <si>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</si>
  <si>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</si>
  <si>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</si>
  <si>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</si>
  <si>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</si>
  <si>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</si>
  <si>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</si>
  <si>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</si>
  <si>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</si>
  <si>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</si>
  <si>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</si>
  <si>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</si>
  <si>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</si>
  <si>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</si>
  <si>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</si>
  <si>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</si>
  <si>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</si>
  <si>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</si>
  <si>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</si>
  <si>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</si>
  <si>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</si>
  <si>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</si>
  <si>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</si>
  <si>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</si>
  <si>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</si>
  <si>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</si>
  <si>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</si>
  <si>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</si>
  <si>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</si>
  <si>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</si>
  <si>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</si>
  <si>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</si>
  <si>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</si>
  <si>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</si>
  <si>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</si>
  <si>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</si>
  <si>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</si>
  <si>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</si>
  <si>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</si>
  <si>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</si>
  <si>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</si>
  <si>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</si>
  <si>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</si>
  <si>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</si>
  <si>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</si>
  <si>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</si>
  <si>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</si>
  <si>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</si>
  <si>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</si>
  <si>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</si>
  <si>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</si>
  <si>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</si>
  <si>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</si>
  <si>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</si>
  <si>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</si>
  <si>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</si>
  <si>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</si>
  <si>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</si>
  <si>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</si>
  <si>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</si>
  <si>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</si>
  <si>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</si>
  <si>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</si>
  <si>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</si>
  <si>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</si>
  <si>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</si>
  <si>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</si>
  <si>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</si>
  <si>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</si>
  <si>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</si>
  <si>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</si>
  <si>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</si>
  <si>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</si>
  <si>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</si>
  <si>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</si>
  <si>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</si>
  <si>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</si>
  <si>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</si>
  <si>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</si>
  <si>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</si>
  <si>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</si>
  <si>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</si>
  <si>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</si>
  <si>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</si>
  <si>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</si>
  <si>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</si>
  <si>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</si>
  <si>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</si>
  <si>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</si>
  <si>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</si>
  <si>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</si>
  <si>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</si>
  <si>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</si>
  <si>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</si>
  <si>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</si>
  <si>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</si>
  <si>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</si>
  <si>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</si>
  <si>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</si>
  <si>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</si>
  <si>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</si>
  <si>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</si>
  <si>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</si>
  <si>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</si>
  <si>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</si>
  <si>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</si>
  <si>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</si>
  <si>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</si>
  <si>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</si>
  <si>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</si>
  <si>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</si>
  <si>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</si>
  <si>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</si>
  <si>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</si>
  <si>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</si>
  <si>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</si>
  <si>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</si>
  <si>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</si>
  <si>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</si>
  <si>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</si>
  <si>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</si>
  <si>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</si>
  <si>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</si>
  <si>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</si>
  <si>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</si>
  <si>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</si>
  <si>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</si>
  <si>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</si>
  <si>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</si>
  <si>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</si>
  <si>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</si>
  <si>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</si>
  <si>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</si>
  <si>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</si>
  <si>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</si>
  <si>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</si>
  <si>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</si>
  <si>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</si>
  <si>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</si>
  <si>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</si>
  <si>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</si>
  <si>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</si>
  <si>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</si>
  <si>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</si>
  <si>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</si>
  <si>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</si>
  <si>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</si>
  <si>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</si>
  <si>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</si>
  <si>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</si>
  <si>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</si>
  <si>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</si>
  <si>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</si>
  <si>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</si>
  <si>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</si>
  <si>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</si>
  <si>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</si>
  <si>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</si>
  <si>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</si>
  <si>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</si>
  <si>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</si>
  <si>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</si>
  <si>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</si>
  <si>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</si>
  <si>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</si>
  <si>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</si>
  <si>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</si>
  <si>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</si>
  <si>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</si>
  <si>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</si>
  <si>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</si>
  <si>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</si>
  <si>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</si>
  <si>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</si>
  <si>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</si>
  <si>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</si>
  <si>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</si>
  <si>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</si>
  <si>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</si>
  <si>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</si>
  <si>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</si>
  <si>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</si>
  <si>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</si>
  <si>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</si>
  <si>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</si>
  <si>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</si>
  <si>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</si>
  <si>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</si>
  <si>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</si>
  <si>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</si>
  <si>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</si>
  <si>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</si>
  <si>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</si>
  <si>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</si>
  <si>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</si>
  <si>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</si>
  <si>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</si>
  <si>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</si>
  <si>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</si>
  <si>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</si>
  <si>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</si>
  <si>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</si>
  <si>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</si>
  <si>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</si>
  <si>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</si>
  <si>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</si>
  <si>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</si>
  <si>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</si>
  <si>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</si>
  <si>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</si>
  <si>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</si>
  <si>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</si>
  <si>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</si>
  <si>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</si>
  <si>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</si>
  <si>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</si>
  <si>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</si>
  <si>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</si>
  <si>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</si>
  <si>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</si>
  <si>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</si>
  <si>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</si>
  <si>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</si>
  <si>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</si>
  <si>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</si>
  <si>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</si>
  <si>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</si>
  <si>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</si>
  <si>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</si>
  <si>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</si>
  <si>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</si>
  <si>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</si>
  <si>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</si>
  <si>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</si>
  <si>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</si>
  <si>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</si>
  <si>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</si>
  <si>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</si>
  <si>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</si>
  <si>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</si>
  <si>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</si>
  <si>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</si>
  <si>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</si>
  <si>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</si>
  <si>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</si>
  <si>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</si>
  <si>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</si>
  <si>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</si>
  <si>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</si>
  <si>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</si>
  <si>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</si>
  <si>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</si>
  <si>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</si>
  <si>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</si>
  <si>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</si>
  <si>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</si>
  <si>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</si>
  <si>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</si>
  <si>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</si>
  <si>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</si>
  <si>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</si>
  <si>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</si>
  <si>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</si>
  <si>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</si>
  <si>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</si>
  <si>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</si>
  <si>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</si>
  <si>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</si>
  <si>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</si>
  <si>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</si>
  <si>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</si>
  <si>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</si>
  <si>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</si>
  <si>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</si>
  <si>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</si>
  <si>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</si>
  <si>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</si>
  <si>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</si>
  <si>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</si>
  <si>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</si>
  <si>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</si>
  <si>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</si>
  <si>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</si>
  <si>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</si>
  <si>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</si>
  <si>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</si>
  <si>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</si>
  <si>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</si>
  <si>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</si>
  <si>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</si>
  <si>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</si>
  <si>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</si>
  <si>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</si>
  <si>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</si>
  <si>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</si>
  <si>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</si>
  <si>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</si>
  <si>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</si>
  <si>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</si>
  <si>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</si>
  <si>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</si>
  <si>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</si>
  <si>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</si>
  <si>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</si>
  <si>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</si>
  <si>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</si>
  <si>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</si>
  <si>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</si>
  <si>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</si>
  <si>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</si>
  <si>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</si>
  <si>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</si>
  <si>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</si>
  <si>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</si>
  <si>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</si>
  <si>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</si>
  <si>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</si>
  <si>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</si>
  <si>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</si>
  <si>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</si>
  <si>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</si>
  <si>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</si>
  <si>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</si>
  <si>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</si>
  <si>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</si>
  <si>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</si>
  <si>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</si>
  <si>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</si>
  <si>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</si>
  <si>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</si>
  <si>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</si>
  <si>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</si>
  <si>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</si>
  <si>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</si>
  <si>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</si>
  <si>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</si>
  <si>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</si>
  <si>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</si>
  <si>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</si>
  <si>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</si>
  <si>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</si>
  <si>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</si>
  <si>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</si>
  <si>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</si>
  <si>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</si>
  <si>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</si>
  <si>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</si>
  <si>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</si>
  <si>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</si>
  <si>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</si>
  <si>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</si>
  <si>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</si>
  <si>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</si>
  <si>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</si>
  <si>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</si>
  <si>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</si>
  <si>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</si>
  <si>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</si>
  <si>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</si>
  <si>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</si>
  <si>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</si>
  <si>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</si>
  <si>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</si>
  <si>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</si>
  <si>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</si>
  <si>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</si>
  <si>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</si>
  <si>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</si>
  <si>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</si>
  <si>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</si>
  <si>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</si>
  <si>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</si>
  <si>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</si>
  <si>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</si>
  <si>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</si>
  <si>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</si>
  <si>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</si>
  <si>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</si>
  <si>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</si>
  <si>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</si>
  <si>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</si>
  <si>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</si>
  <si>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</si>
  <si>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</si>
  <si>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</si>
  <si>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</si>
  <si>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</si>
  <si>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</si>
  <si>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</si>
  <si>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</si>
  <si>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</si>
  <si>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</si>
  <si>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</si>
  <si>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</si>
  <si>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</si>
  <si>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</si>
  <si>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</si>
  <si>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</si>
  <si>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</si>
  <si>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</si>
  <si>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</si>
  <si>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</si>
  <si>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</si>
  <si>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</si>
  <si>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</si>
  <si>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</si>
  <si>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</si>
  <si>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</si>
  <si>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</si>
  <si>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</si>
  <si>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</si>
  <si>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</si>
  <si>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</si>
  <si>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</si>
  <si>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</si>
  <si>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</si>
  <si>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</si>
  <si>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</si>
  <si>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</si>
  <si>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</si>
  <si>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</si>
  <si>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</si>
  <si>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</si>
  <si>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</si>
  <si>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</si>
  <si>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</si>
  <si>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</si>
  <si>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</si>
  <si>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</si>
  <si>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</si>
  <si>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</si>
  <si>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</si>
  <si>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</si>
  <si>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</si>
  <si>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</si>
  <si>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</si>
  <si>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</si>
  <si>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</si>
  <si>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</si>
  <si>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</si>
  <si>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</si>
  <si>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</si>
  <si>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</si>
  <si>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</si>
  <si>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</si>
  <si>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</si>
  <si>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</si>
  <si>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</si>
  <si>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</si>
  <si>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</si>
  <si>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</si>
  <si>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</si>
  <si>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</si>
  <si>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</si>
  <si>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</si>
  <si>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</si>
  <si>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</si>
  <si>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</si>
  <si>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</si>
  <si>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</si>
  <si>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</si>
  <si>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</si>
  <si>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</si>
  <si>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</si>
  <si>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</si>
  <si>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</si>
  <si>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</si>
  <si>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</si>
  <si>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</si>
  <si>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</si>
  <si>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</si>
  <si>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</si>
  <si>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</si>
  <si>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</si>
  <si>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</si>
  <si>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</si>
  <si>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</si>
  <si>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</si>
  <si>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</si>
  <si>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</si>
  <si>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</si>
  <si>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</si>
  <si>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</si>
  <si>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</si>
  <si>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</si>
  <si>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</si>
  <si>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</si>
  <si>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</si>
  <si>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</si>
  <si>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</si>
  <si>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</si>
  <si>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</si>
  <si>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</si>
  <si>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</si>
  <si>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</si>
  <si>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</si>
  <si>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</si>
  <si>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</si>
  <si>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</si>
  <si>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</si>
  <si>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</si>
  <si>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</si>
  <si>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</si>
  <si>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</si>
  <si>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</si>
  <si>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</si>
  <si>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</si>
  <si>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</si>
  <si>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</si>
  <si>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</si>
  <si>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</si>
  <si>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</si>
  <si>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</si>
  <si>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</si>
  <si>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</si>
  <si>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</si>
  <si>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</si>
  <si>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</si>
  <si>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</si>
  <si>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</si>
  <si>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</si>
  <si>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</si>
  <si>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</si>
  <si>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</si>
  <si>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</si>
  <si>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</si>
  <si>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</si>
  <si>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</si>
  <si>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</si>
  <si>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</si>
  <si>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</si>
  <si>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</si>
  <si>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</si>
  <si>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</si>
  <si>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</si>
  <si>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</si>
  <si>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</si>
  <si>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</si>
  <si>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</si>
  <si>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</si>
  <si>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</si>
  <si>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</si>
  <si>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</si>
  <si>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</si>
  <si>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</si>
  <si>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</si>
  <si>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</si>
  <si>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</si>
  <si>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</si>
  <si>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</si>
  <si>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</si>
  <si>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</si>
  <si>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</si>
  <si>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</si>
  <si>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</si>
  <si>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</si>
  <si>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</si>
  <si>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</si>
  <si>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</si>
  <si>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</si>
  <si>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</si>
  <si>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</si>
  <si>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</si>
  <si>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</si>
  <si>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</si>
  <si>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</si>
  <si>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</si>
  <si>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</si>
  <si>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</si>
  <si>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</si>
  <si>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</si>
  <si>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</si>
  <si>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</si>
  <si>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</si>
  <si>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</si>
  <si>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</si>
  <si>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</si>
  <si>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</si>
  <si>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</si>
  <si>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</si>
  <si>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</si>
  <si>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</si>
  <si>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</si>
  <si>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</si>
  <si>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</si>
  <si>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</si>
  <si>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</si>
  <si>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</si>
  <si>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</si>
  <si>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</si>
  <si>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</si>
  <si>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</si>
  <si>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</si>
  <si>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</si>
  <si>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</si>
  <si>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</si>
  <si>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</si>
  <si>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</si>
  <si>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</si>
  <si>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</si>
  <si>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</si>
  <si>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</si>
  <si>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</si>
  <si>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</si>
  <si>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</si>
  <si>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</si>
  <si>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</si>
  <si>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</si>
  <si>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</si>
  <si>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</si>
  <si>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</si>
  <si>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</si>
  <si>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</si>
  <si>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</si>
  <si>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</si>
  <si>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</si>
  <si>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</si>
  <si>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</si>
  <si>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</si>
  <si>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</si>
  <si>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</si>
  <si>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</si>
  <si>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</si>
  <si>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</si>
  <si>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</si>
  <si>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</si>
  <si>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</si>
  <si>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</si>
  <si>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</si>
  <si>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</si>
  <si>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</si>
  <si>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</si>
  <si>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</si>
  <si>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</si>
  <si>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</si>
  <si>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</si>
  <si>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</si>
  <si>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</si>
  <si>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</si>
  <si>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</si>
  <si>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</si>
  <si>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</si>
  <si>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</si>
  <si>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</si>
  <si>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</si>
  <si>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</si>
  <si>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</si>
  <si>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</si>
  <si>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</si>
  <si>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</si>
  <si>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</si>
  <si>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</si>
  <si>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</si>
  <si>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</si>
  <si>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</si>
  <si>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</si>
  <si>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</si>
  <si>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</si>
  <si>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</si>
  <si>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</si>
  <si>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</si>
  <si>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</si>
  <si>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</si>
  <si>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</si>
  <si>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</si>
  <si>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</si>
  <si>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</si>
  <si>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</si>
  <si>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</si>
  <si>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</si>
  <si>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</si>
  <si>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</si>
  <si>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</si>
  <si>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</si>
  <si>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</si>
  <si>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</si>
  <si>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</si>
  <si>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</si>
  <si>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</si>
  <si>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</si>
  <si>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</si>
  <si>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</si>
  <si>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</si>
  <si>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</si>
  <si>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</si>
  <si>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</si>
  <si>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</si>
  <si>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</si>
  <si>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</si>
  <si>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</si>
  <si>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</si>
  <si>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</si>
  <si>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</si>
  <si>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</si>
  <si>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</si>
  <si>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</si>
  <si>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</si>
  <si>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</si>
  <si>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</si>
  <si>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</si>
  <si>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</si>
  <si>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</si>
  <si>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</si>
  <si>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</si>
  <si>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</si>
  <si>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</si>
  <si>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</si>
  <si>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</si>
  <si>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</si>
  <si>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</si>
  <si>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</si>
  <si>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</si>
  <si>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</si>
  <si>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</si>
  <si>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</si>
  <si>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</si>
  <si>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</si>
  <si>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</si>
  <si>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</si>
  <si>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</si>
  <si>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</si>
  <si>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</si>
  <si>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</si>
  <si>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</si>
  <si>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</si>
  <si>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</si>
  <si>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</si>
  <si>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</si>
  <si>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</si>
  <si>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</si>
  <si>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</si>
  <si>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</si>
  <si>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</si>
  <si>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</si>
  <si>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</si>
  <si>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</si>
  <si>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</si>
  <si>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</si>
  <si>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</si>
  <si>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</si>
  <si>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</si>
  <si>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</si>
  <si>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</si>
  <si>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</si>
  <si>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</si>
  <si>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</si>
  <si>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</si>
  <si>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</si>
  <si>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</si>
  <si>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</si>
  <si>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</si>
  <si>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</si>
  <si>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</si>
  <si>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</si>
  <si>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</si>
  <si>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</si>
  <si>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</si>
  <si>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</si>
  <si>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</si>
  <si>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</si>
  <si>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</si>
  <si>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</si>
  <si>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</si>
  <si>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</si>
  <si>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</si>
  <si>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</si>
  <si>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</si>
  <si>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</si>
  <si>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</si>
  <si>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</si>
  <si>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</si>
  <si>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</si>
  <si>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</si>
  <si>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</si>
  <si>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</si>
  <si>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</si>
  <si>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</si>
  <si>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</si>
  <si>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</si>
  <si>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</si>
  <si>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</si>
  <si>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</si>
  <si>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</si>
  <si>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</si>
  <si>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</si>
  <si>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</si>
  <si>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</si>
  <si>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</si>
  <si>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</si>
  <si>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</si>
  <si>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</si>
  <si>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</si>
  <si>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</si>
  <si>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</si>
  <si>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</si>
  <si>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</si>
  <si>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</si>
  <si>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</si>
  <si>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</si>
  <si>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</si>
  <si>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</si>
  <si>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</si>
  <si>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</si>
  <si>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</si>
  <si>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</si>
  <si>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</si>
  <si>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</si>
  <si>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</si>
  <si>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</si>
  <si>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</si>
  <si>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</si>
  <si>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</si>
  <si>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</si>
  <si>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</si>
  <si>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</si>
  <si>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</si>
  <si>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</si>
  <si>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</si>
  <si>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</si>
  <si>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</si>
  <si>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</si>
  <si>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</si>
  <si>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</si>
  <si>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</si>
  <si>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</si>
  <si>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</si>
  <si>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</si>
  <si>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</si>
  <si>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</si>
  <si>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</si>
  <si>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</si>
  <si>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</si>
  <si>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</si>
  <si>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</si>
  <si>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</si>
  <si>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</si>
  <si>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</si>
  <si>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</si>
  <si>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</si>
  <si>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</si>
  <si>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</si>
  <si>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</si>
  <si>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</si>
  <si>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</si>
  <si>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</si>
  <si>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</si>
  <si>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</si>
  <si>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</si>
  <si>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</si>
  <si>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</si>
  <si>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</si>
  <si>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</si>
  <si>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</si>
  <si>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</si>
  <si>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</si>
  <si>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</si>
  <si>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</si>
  <si>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</si>
  <si>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</si>
  <si>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</si>
  <si>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</si>
  <si>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</si>
  <si>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</si>
  <si>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</si>
  <si>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</si>
  <si>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</si>
  <si>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</si>
  <si>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</si>
  <si>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</si>
  <si>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</si>
  <si>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</si>
  <si>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</si>
  <si>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</si>
  <si>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</si>
  <si>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</si>
  <si>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</si>
  <si>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</si>
  <si>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</si>
  <si>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</si>
  <si>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</si>
  <si>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</si>
  <si>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</si>
  <si>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</si>
  <si>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</si>
  <si>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</si>
  <si>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</si>
  <si>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</si>
  <si>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</si>
  <si>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</si>
  <si>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</si>
  <si>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</si>
  <si>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</si>
  <si>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</si>
  <si>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</si>
  <si>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</si>
  <si>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</si>
  <si>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</si>
  <si>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</si>
  <si>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</si>
  <si>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</si>
  <si>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</si>
  <si>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</si>
  <si>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</si>
  <si>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</si>
  <si>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</si>
  <si>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</si>
  <si>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</si>
  <si>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</si>
  <si>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</si>
  <si>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</si>
  <si>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</si>
  <si>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</si>
  <si>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</si>
  <si>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</si>
  <si>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</si>
  <si>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</si>
  <si>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</si>
  <si>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</si>
  <si>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</si>
  <si>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</si>
  <si>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</si>
  <si>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</si>
  <si>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</si>
  <si>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</si>
  <si>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</si>
  <si>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</si>
  <si>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</si>
  <si>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</si>
  <si>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</si>
  <si>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</si>
  <si>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</si>
  <si>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</si>
  <si>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</si>
  <si>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</si>
  <si>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</si>
  <si>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</si>
  <si>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</si>
  <si>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</si>
  <si>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</si>
  <si>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</si>
  <si>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</si>
  <si>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</si>
  <si>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</si>
  <si>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</si>
  <si>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</si>
  <si>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</si>
  <si>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</si>
  <si>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</si>
  <si>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</si>
  <si>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</si>
  <si>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</si>
  <si>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</si>
  <si>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</si>
  <si>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</si>
  <si>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</si>
  <si>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</si>
  <si>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</si>
  <si>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</si>
  <si>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</si>
  <si>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</si>
  <si>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</si>
  <si>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</si>
  <si>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</si>
  <si>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</si>
  <si>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</si>
  <si>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</si>
  <si>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</si>
  <si>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</si>
  <si>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</si>
  <si>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</si>
  <si>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</si>
  <si>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</si>
  <si>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</si>
  <si>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</si>
  <si>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</si>
  <si>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</si>
  <si>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</si>
  <si>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</si>
  <si>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</si>
  <si>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</si>
  <si>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</si>
  <si>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</si>
  <si>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</si>
  <si>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</si>
  <si>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</si>
  <si>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</si>
  <si>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</si>
  <si>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</si>
  <si>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</si>
  <si>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</si>
  <si>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</si>
  <si>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</si>
  <si>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</si>
  <si>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</si>
  <si>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</si>
  <si>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</si>
  <si>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</si>
  <si>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</si>
  <si>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</si>
  <si>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</si>
  <si>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</si>
  <si>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</si>
  <si>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</si>
  <si>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</si>
  <si>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</si>
  <si>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</si>
  <si>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</si>
  <si>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</si>
  <si>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</si>
  <si>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</si>
  <si>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</si>
  <si>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</si>
  <si>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</si>
  <si>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</si>
  <si>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</si>
  <si>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</si>
  <si>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</si>
  <si>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</si>
  <si>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</si>
  <si>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</si>
  <si>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</si>
  <si>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</si>
  <si>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</si>
  <si>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</si>
  <si>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</si>
  <si>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</si>
  <si>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</si>
  <si>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</si>
  <si>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</si>
  <si>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</si>
  <si>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</si>
  <si>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</si>
  <si>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</si>
  <si>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</si>
  <si>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</si>
  <si>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</si>
  <si>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</si>
  <si>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</si>
  <si>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</si>
  <si>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</si>
  <si>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</si>
  <si>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</si>
  <si>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</si>
  <si>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</si>
  <si>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</si>
  <si>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</si>
  <si>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</si>
  <si>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</si>
  <si>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</si>
  <si>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</si>
  <si>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</si>
  <si>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</si>
  <si>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</si>
  <si>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</si>
  <si>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</si>
  <si>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</si>
  <si>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</si>
  <si>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</si>
  <si>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</si>
  <si>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</si>
  <si>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</si>
  <si>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</si>
  <si>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</si>
  <si>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</si>
  <si>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</si>
  <si>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</si>
  <si>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</si>
  <si>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</si>
  <si>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</si>
  <si>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</si>
  <si>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</si>
  <si>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</si>
  <si>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</si>
  <si>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</si>
  <si>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</si>
  <si>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</si>
  <si>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</si>
  <si>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</si>
  <si>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</si>
  <si>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</si>
  <si>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</si>
  <si>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</si>
  <si>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</si>
  <si>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</si>
  <si>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</si>
  <si>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</si>
  <si>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</si>
  <si>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</si>
  <si>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</si>
  <si>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</si>
  <si>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</si>
  <si>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</si>
  <si>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</si>
  <si>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</si>
  <si>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</si>
  <si>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</si>
  <si>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</si>
  <si>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</si>
  <si>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</si>
  <si>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</si>
  <si>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</si>
  <si>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</si>
  <si>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</si>
  <si>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</si>
  <si>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</si>
  <si>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</si>
  <si>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</si>
  <si>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</si>
  <si>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</si>
  <si>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</si>
  <si>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</si>
  <si>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</si>
  <si>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</si>
  <si>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</si>
  <si>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</si>
  <si>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</si>
  <si>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</si>
  <si>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</si>
  <si>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</si>
  <si>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</si>
  <si>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</si>
  <si>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</si>
  <si>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</si>
  <si>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</si>
  <si>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</si>
  <si>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</si>
  <si>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</si>
  <si>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</si>
  <si>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</si>
  <si>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</si>
  <si>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</si>
  <si>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</si>
  <si>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</si>
  <si>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</si>
  <si>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</si>
  <si>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</si>
  <si>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</si>
  <si>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</si>
  <si>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</si>
  <si>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</si>
  <si>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</si>
  <si>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</si>
  <si>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</si>
  <si>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</si>
  <si>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</si>
  <si>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</si>
  <si>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</si>
  <si>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</si>
  <si>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</si>
  <si>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</si>
  <si>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</si>
  <si>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</si>
  <si>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</si>
  <si>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</si>
  <si>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</si>
  <si>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</si>
  <si>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</si>
  <si>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</si>
  <si>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</si>
  <si>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</si>
  <si>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</si>
  <si>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</si>
  <si>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</si>
  <si>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</si>
  <si>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</si>
  <si>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</si>
  <si>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</si>
  <si>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</si>
  <si>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</si>
  <si>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</si>
  <si>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</si>
  <si>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</si>
  <si>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</si>
  <si>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</si>
  <si>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</si>
  <si>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</si>
  <si>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</si>
  <si>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</si>
  <si>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</si>
  <si>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</si>
  <si>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</si>
  <si>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</si>
  <si>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</si>
  <si>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</si>
  <si>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</si>
  <si>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</si>
  <si>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</si>
  <si>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</si>
  <si>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</si>
  <si>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</si>
  <si>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</si>
  <si>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</si>
  <si>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</si>
  <si>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</si>
  <si>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</si>
  <si>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</si>
  <si>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</si>
  <si>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</si>
  <si>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</si>
  <si>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</si>
  <si>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</si>
  <si>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</si>
  <si>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</si>
  <si>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</si>
  <si>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</si>
  <si>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</si>
  <si>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</si>
  <si>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</si>
  <si>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</si>
  <si>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</si>
  <si>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</si>
  <si>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</si>
  <si>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</si>
  <si>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</si>
  <si>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</si>
  <si>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</si>
  <si>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</si>
  <si>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</si>
  <si>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</si>
  <si>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</si>
  <si>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</si>
  <si>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</si>
  <si>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</si>
  <si>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</si>
  <si>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</si>
  <si>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</si>
  <si>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</si>
  <si>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</si>
  <si>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</si>
  <si>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</si>
  <si>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</si>
  <si>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</si>
  <si>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</si>
  <si>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</si>
  <si>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</si>
  <si>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</si>
  <si>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</si>
  <si>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</si>
  <si>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</si>
  <si>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</si>
  <si>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</si>
  <si>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</si>
  <si>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</si>
  <si>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</si>
  <si>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</si>
  <si>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</si>
  <si>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</si>
  <si>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</si>
  <si>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</si>
  <si>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</si>
  <si>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</si>
  <si>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</si>
  <si>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</si>
  <si>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</si>
  <si>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</si>
  <si>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</si>
  <si>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</si>
  <si>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</si>
  <si>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</si>
  <si>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</si>
  <si>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</si>
  <si>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</si>
  <si>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</si>
  <si>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</si>
  <si>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</si>
  <si>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</si>
  <si>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</si>
  <si>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</si>
  <si>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</si>
  <si>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</si>
  <si>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</si>
  <si>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</si>
  <si>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</si>
  <si>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</si>
  <si>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</si>
  <si>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</si>
  <si>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</si>
  <si>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</si>
  <si>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</si>
  <si>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</si>
  <si>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</si>
  <si>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</si>
  <si>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</si>
  <si>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</si>
  <si>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</si>
  <si>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</si>
  <si>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</si>
  <si>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</si>
  <si>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</si>
  <si>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</si>
  <si>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</si>
  <si>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</si>
  <si>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</si>
  <si>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</si>
  <si>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</si>
  <si>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</si>
  <si>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</si>
  <si>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</si>
  <si>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</si>
  <si>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</si>
  <si>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</si>
  <si>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</si>
  <si>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</si>
  <si>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</si>
  <si>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</si>
  <si>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</si>
  <si>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</si>
  <si>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</si>
  <si>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</si>
  <si>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</si>
  <si>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</si>
  <si>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</si>
  <si>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</si>
  <si>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</si>
  <si>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</si>
  <si>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</si>
  <si>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</si>
  <si>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</si>
  <si>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</si>
  <si>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</si>
  <si>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</si>
  <si>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</si>
  <si>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</si>
  <si>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</si>
  <si>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</si>
  <si>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</si>
  <si>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</si>
  <si>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</si>
  <si>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</si>
  <si>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</si>
  <si>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</si>
  <si>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</si>
  <si>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</si>
  <si>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</si>
  <si>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</si>
  <si>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</si>
  <si>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</si>
  <si>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</si>
  <si>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</si>
  <si>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</si>
  <si>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</si>
  <si>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</si>
  <si>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</si>
  <si>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</si>
  <si>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</si>
  <si>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</si>
  <si>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</si>
  <si>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</si>
  <si>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</si>
  <si>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</si>
  <si>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</si>
  <si>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</si>
  <si>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</si>
  <si>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</si>
  <si>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</si>
  <si>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</si>
  <si>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</si>
  <si>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</si>
  <si>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</si>
  <si>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</si>
  <si>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</si>
  <si>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</si>
  <si>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</si>
  <si>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</si>
  <si>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</si>
  <si>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</si>
  <si>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</si>
  <si>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</si>
  <si>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</si>
  <si>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</si>
  <si>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</si>
  <si>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</si>
  <si>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</si>
  <si>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</si>
  <si>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</si>
  <si>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</si>
  <si>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</si>
  <si>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</si>
  <si>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</si>
  <si>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</si>
  <si>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</si>
  <si>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</si>
  <si>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</si>
  <si>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</si>
  <si>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</si>
  <si>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</si>
  <si>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</si>
  <si>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</si>
  <si>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</si>
  <si>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</si>
  <si>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</si>
  <si>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</si>
  <si>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</si>
  <si>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</si>
  <si>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</si>
  <si>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</si>
  <si>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</si>
  <si>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</si>
  <si>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</si>
  <si>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</si>
  <si>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</si>
  <si>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</si>
  <si>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</si>
  <si>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</si>
  <si>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</si>
  <si>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</si>
  <si>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</si>
  <si>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</si>
  <si>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</si>
  <si>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</si>
  <si>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</si>
  <si>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</si>
  <si>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</si>
  <si>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</si>
  <si>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</si>
  <si>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</si>
  <si>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</si>
  <si>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</si>
  <si>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</si>
  <si>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</si>
  <si>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</si>
  <si>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</si>
  <si>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</si>
  <si>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</si>
  <si>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</si>
  <si>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</si>
  <si>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</si>
  <si>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</si>
  <si>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</si>
  <si>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</si>
  <si>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</si>
  <si>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</si>
  <si>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</si>
  <si>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</si>
  <si>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</si>
  <si>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</si>
  <si>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</si>
  <si>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</si>
  <si>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</si>
  <si>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</si>
  <si>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</si>
  <si>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</si>
  <si>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</si>
  <si>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</si>
  <si>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</si>
  <si>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</si>
  <si>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</si>
  <si>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</si>
  <si>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</si>
  <si>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</si>
  <si>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</si>
  <si>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</si>
  <si>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</si>
  <si>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</si>
  <si>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</si>
  <si>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</si>
  <si>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</si>
  <si>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</si>
  <si>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</si>
  <si>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</si>
  <si>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</si>
  <si>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</si>
  <si>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</si>
  <si>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</si>
  <si>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</si>
  <si>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</si>
  <si>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</si>
  <si>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</si>
  <si>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</si>
  <si>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</si>
  <si>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</si>
  <si>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</si>
  <si>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</si>
  <si>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</si>
  <si>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</si>
  <si>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</si>
  <si>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</si>
  <si>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</si>
  <si>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</si>
  <si>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</si>
  <si>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</si>
  <si>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</si>
  <si>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</si>
  <si>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</si>
  <si>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</si>
  <si>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</si>
  <si>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</si>
  <si>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</si>
  <si>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</si>
  <si>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</si>
  <si>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</si>
  <si>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</si>
  <si>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</si>
  <si>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</si>
  <si>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</si>
  <si>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</si>
  <si>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</si>
  <si>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</si>
  <si>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</si>
  <si>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</si>
  <si>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</si>
  <si>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</si>
  <si>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</si>
  <si>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</si>
  <si>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</si>
  <si>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</si>
  <si>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</si>
  <si>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</si>
  <si>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</si>
  <si>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</si>
  <si>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</si>
  <si>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</si>
  <si>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</si>
  <si>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</si>
  <si>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</si>
  <si>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</si>
  <si>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</si>
  <si>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</si>
  <si>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</si>
  <si>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</si>
  <si>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</si>
  <si>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</si>
  <si>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</si>
  <si>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</si>
  <si>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</si>
  <si>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</si>
  <si>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</si>
  <si>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</si>
  <si>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</si>
  <si>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</si>
  <si>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</si>
  <si>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</si>
  <si>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</si>
  <si>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</si>
  <si>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</si>
  <si>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</si>
  <si>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</si>
  <si>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</si>
  <si>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</si>
  <si>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</si>
  <si>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</si>
  <si>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</si>
  <si>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</si>
  <si>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</si>
  <si>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</si>
  <si>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</si>
  <si>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</si>
  <si>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</si>
  <si>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</si>
  <si>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</si>
  <si>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</si>
  <si>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</si>
  <si>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</si>
  <si>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</si>
  <si>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</si>
  <si>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</si>
  <si>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</si>
  <si>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</si>
  <si>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</si>
  <si>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</si>
  <si>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</si>
  <si>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</si>
  <si>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</si>
  <si>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</si>
  <si>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</si>
  <si>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</si>
  <si>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</si>
  <si>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</si>
  <si>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</si>
  <si>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</si>
  <si>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</si>
  <si>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</si>
  <si>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</si>
  <si>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</si>
  <si>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</si>
  <si>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</si>
  <si>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</si>
  <si>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</si>
  <si>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</si>
  <si>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</si>
  <si>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</si>
  <si>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</si>
  <si>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</si>
  <si>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</si>
  <si>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</si>
  <si>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</si>
  <si>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</si>
  <si>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</si>
  <si>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</si>
  <si>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</si>
  <si>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</si>
  <si>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</si>
  <si>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</si>
  <si>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</si>
  <si>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</si>
  <si>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</si>
  <si>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</si>
  <si>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</si>
  <si>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</si>
  <si>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</si>
  <si>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</si>
  <si>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</si>
  <si>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</si>
  <si>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</si>
  <si>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</si>
  <si>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</si>
  <si>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</si>
  <si>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</si>
  <si>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</si>
  <si>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</si>
  <si>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</si>
  <si>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</si>
  <si>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</si>
  <si>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</si>
  <si>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</si>
  <si>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</si>
  <si>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</si>
  <si>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</si>
  <si>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</si>
  <si>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</si>
  <si>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</si>
  <si>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</si>
  <si>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</si>
  <si>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</si>
  <si>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</si>
  <si>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</si>
  <si>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</si>
  <si>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</si>
  <si>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</si>
  <si>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</si>
  <si>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</si>
  <si>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</si>
  <si>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</si>
  <si>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</si>
  <si>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</si>
  <si>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</si>
  <si>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</si>
  <si>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</si>
  <si>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</si>
  <si>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</si>
  <si>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</si>
  <si>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</si>
  <si>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</si>
  <si>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</si>
  <si>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</si>
  <si>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</si>
  <si>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</si>
  <si>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</si>
  <si>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</si>
  <si>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</si>
  <si>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</si>
  <si>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</si>
  <si>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</si>
  <si>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</si>
  <si>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</si>
  <si>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</si>
  <si>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</si>
  <si>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</si>
  <si>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</si>
  <si>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</si>
  <si>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</si>
  <si>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</si>
  <si>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</si>
  <si>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</si>
  <si>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</si>
  <si>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</si>
  <si>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</si>
  <si>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</si>
  <si>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</si>
  <si>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</si>
  <si>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</si>
  <si>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</si>
  <si>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</si>
  <si>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</si>
  <si>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</si>
  <si>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</si>
  <si>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</si>
  <si>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</si>
  <si>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</si>
  <si>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</si>
  <si>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</si>
  <si>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</si>
  <si>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</si>
  <si>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</si>
  <si>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</si>
  <si>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</si>
  <si>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</si>
  <si>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</si>
  <si>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</si>
  <si>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</si>
  <si>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</si>
  <si>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</si>
  <si>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</si>
  <si>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</si>
  <si>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</si>
  <si>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</si>
  <si>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</si>
  <si>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</si>
  <si>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</si>
  <si>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</si>
  <si>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</si>
  <si>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</si>
  <si>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</si>
  <si>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</si>
  <si>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</si>
  <si>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</si>
  <si>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</si>
  <si>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</si>
  <si>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</si>
  <si>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</si>
  <si>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</si>
  <si>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</si>
  <si>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</si>
  <si>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</si>
  <si>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</si>
  <si>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</si>
  <si>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</si>
  <si>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</si>
  <si>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</si>
  <si>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</si>
  <si>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</si>
  <si>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</si>
  <si>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</si>
  <si>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</si>
  <si>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</si>
  <si>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</si>
  <si>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</si>
  <si>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</si>
  <si>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</si>
  <si>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</si>
  <si>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</si>
  <si>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</si>
  <si>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</si>
  <si>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</si>
  <si>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</si>
  <si>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</si>
  <si>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</si>
  <si>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</si>
  <si>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</si>
  <si>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</si>
  <si>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</si>
  <si>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</si>
  <si>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</si>
  <si>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</si>
  <si>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</si>
  <si>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</si>
  <si>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</si>
  <si>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</si>
  <si>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</si>
  <si>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</si>
  <si>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</si>
  <si>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</si>
  <si>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</si>
  <si>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</si>
  <si>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</si>
  <si>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</si>
  <si>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</si>
  <si>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</si>
  <si>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</si>
  <si>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</si>
  <si>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</si>
  <si>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</si>
  <si>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</si>
  <si>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</si>
  <si>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</si>
  <si>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</si>
  <si>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</si>
  <si>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</si>
  <si>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</si>
  <si>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</si>
  <si>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</si>
  <si>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</si>
  <si>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</si>
  <si>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</si>
  <si>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</si>
  <si>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</si>
  <si>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</si>
  <si>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</si>
  <si>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</si>
  <si>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</si>
  <si>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</si>
  <si>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</si>
  <si>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</si>
  <si>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</si>
  <si>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</si>
  <si>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</si>
  <si>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</si>
  <si>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</si>
  <si>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</si>
  <si>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</si>
  <si>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</si>
  <si>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</si>
  <si>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</si>
  <si>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</si>
  <si>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</si>
  <si>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</si>
  <si>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</si>
  <si>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</si>
  <si>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</si>
  <si>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</si>
  <si>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</si>
  <si>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</si>
  <si>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</si>
  <si>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</si>
  <si>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</si>
  <si>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</si>
  <si>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</si>
  <si>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</si>
  <si>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</si>
  <si>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</si>
  <si>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</si>
  <si>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</si>
  <si>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</si>
  <si>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</si>
  <si>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</si>
  <si>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</si>
  <si>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</si>
  <si>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</si>
  <si>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</si>
  <si>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</si>
  <si>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</si>
  <si>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</si>
  <si>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</si>
  <si>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</si>
  <si>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</si>
  <si>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</si>
  <si>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</si>
  <si>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</si>
  <si>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</si>
  <si>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</si>
  <si>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</si>
  <si>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</si>
  <si>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</si>
  <si>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</si>
  <si>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</si>
  <si>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</si>
  <si>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</si>
  <si>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</si>
  <si>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</si>
  <si>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</si>
  <si>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</si>
  <si>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</si>
  <si>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</si>
  <si>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</si>
  <si>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</si>
  <si>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</si>
  <si>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</si>
  <si>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</si>
  <si>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</si>
  <si>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</si>
  <si>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</si>
  <si>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</si>
  <si>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</si>
  <si>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</si>
  <si>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</si>
  <si>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</si>
  <si>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</si>
  <si>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</si>
  <si>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</si>
  <si>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</si>
  <si>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</si>
  <si>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</si>
  <si>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</si>
  <si>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</si>
  <si>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</si>
  <si>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</si>
  <si>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</si>
  <si>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</si>
  <si>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</si>
  <si>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</si>
  <si>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</si>
  <si>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</si>
  <si>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</si>
  <si>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</si>
  <si>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</si>
  <si>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</si>
  <si>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</si>
  <si>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</si>
  <si>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</si>
  <si>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</si>
  <si>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</si>
  <si>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</si>
  <si>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</si>
  <si>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</si>
  <si>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</si>
  <si>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</si>
  <si>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</si>
  <si>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</si>
  <si>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</si>
  <si>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</si>
  <si>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</si>
  <si>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</si>
  <si>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</si>
  <si>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</si>
  <si>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</si>
  <si>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</si>
  <si>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</si>
  <si>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</si>
  <si>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</si>
  <si>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</si>
  <si>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</si>
  <si>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</si>
  <si>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</si>
  <si>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</si>
  <si>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</si>
  <si>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</si>
  <si>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</si>
  <si>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</si>
  <si>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</si>
  <si>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</si>
  <si>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</si>
  <si>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</si>
  <si>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</si>
  <si>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</si>
  <si>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</si>
  <si>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</si>
  <si>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</si>
  <si>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</si>
  <si>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</si>
  <si>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</si>
  <si>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</si>
  <si>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</si>
  <si>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</si>
  <si>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</si>
  <si>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</si>
  <si>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</si>
  <si>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</si>
  <si>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</si>
  <si>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</si>
  <si>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</si>
  <si>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</si>
  <si>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</si>
  <si>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</si>
  <si>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</si>
  <si>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</si>
  <si>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</si>
  <si>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</si>
  <si>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</si>
  <si>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</si>
  <si>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</si>
  <si>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</si>
  <si>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</si>
  <si>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</si>
  <si>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</si>
  <si>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</si>
  <si>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</si>
  <si>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</si>
  <si>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</si>
  <si>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</si>
  <si>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</si>
  <si>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</si>
  <si>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</si>
  <si>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</si>
  <si>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</si>
  <si>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</si>
  <si>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</si>
  <si>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</si>
  <si>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</si>
  <si>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</si>
  <si>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</si>
  <si>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</si>
  <si>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</si>
  <si>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</si>
  <si>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</si>
  <si>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</si>
  <si>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</si>
  <si>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</si>
  <si>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</si>
  <si>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</si>
  <si>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</si>
  <si>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</si>
  <si>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</si>
  <si>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</si>
  <si>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</si>
  <si>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</si>
  <si>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</si>
  <si>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</si>
  <si>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</si>
  <si>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</si>
  <si>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</si>
  <si>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</si>
  <si>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</si>
  <si>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</si>
  <si>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</si>
  <si>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</si>
  <si>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</si>
  <si>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</si>
  <si>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</si>
  <si>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</si>
  <si>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</si>
  <si>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</si>
  <si>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</si>
  <si>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</si>
  <si>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</si>
  <si>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</si>
  <si>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</si>
  <si>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</si>
  <si>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</si>
  <si>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</si>
  <si>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</si>
  <si>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</si>
  <si>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</si>
  <si>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</si>
  <si>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</si>
  <si>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</si>
  <si>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</si>
  <si>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</si>
  <si>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</si>
  <si>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</si>
  <si>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</si>
  <si>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</si>
  <si>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</si>
  <si>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</si>
  <si>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</si>
  <si>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</si>
  <si>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</si>
  <si>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</si>
  <si>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</si>
  <si>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</si>
  <si>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</si>
  <si>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</si>
  <si>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</si>
  <si>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</si>
  <si>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</si>
  <si>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</si>
  <si>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</si>
  <si>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</si>
  <si>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</si>
  <si>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</si>
  <si>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</si>
  <si>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</si>
  <si>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</si>
  <si>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</si>
  <si>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</si>
  <si>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</si>
  <si>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</si>
  <si>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</si>
  <si>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</si>
  <si>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</si>
  <si>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</si>
  <si>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</si>
  <si>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</si>
  <si>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</si>
  <si>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</si>
  <si>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</si>
  <si>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</si>
  <si>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</si>
  <si>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</si>
  <si>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</si>
  <si>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</si>
  <si>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</si>
  <si>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</si>
  <si>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</si>
  <si>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</si>
  <si>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</si>
  <si>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</si>
  <si>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</si>
  <si>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</si>
  <si>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</si>
  <si>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</si>
  <si>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</si>
  <si>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</si>
  <si>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</si>
  <si>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</si>
  <si>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</si>
  <si>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</si>
  <si>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</si>
  <si>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</si>
  <si>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</si>
  <si>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</si>
  <si>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</si>
  <si>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</si>
  <si>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</si>
  <si>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</si>
  <si>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</si>
  <si>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</si>
  <si>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</si>
  <si>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</si>
  <si>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</si>
  <si>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</si>
  <si>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</si>
  <si>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</si>
  <si>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</si>
  <si>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</si>
  <si>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</si>
  <si>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</si>
  <si>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</si>
  <si>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</si>
  <si>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</si>
  <si>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</si>
  <si>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</si>
  <si>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</si>
  <si>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</si>
  <si>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</si>
  <si>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</si>
  <si>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</si>
  <si>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</si>
  <si>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</si>
  <si>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</si>
  <si>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</si>
  <si>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</si>
  <si>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</si>
  <si>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</si>
  <si>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</si>
  <si>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</si>
  <si>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</si>
  <si>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</si>
  <si>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</si>
  <si>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</si>
  <si>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</si>
  <si>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</si>
  <si>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</si>
  <si>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</si>
  <si>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</si>
  <si>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</si>
  <si>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</si>
  <si>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</si>
  <si>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</si>
  <si>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</si>
  <si>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</si>
  <si>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</si>
  <si>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</si>
  <si>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</si>
  <si>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</si>
  <si>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</si>
  <si>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</si>
  <si>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</si>
  <si>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</si>
  <si>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</si>
  <si>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</si>
  <si>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</si>
  <si>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</si>
  <si>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</si>
  <si>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</si>
  <si>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</si>
  <si>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</si>
  <si>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</si>
  <si>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</si>
  <si>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</si>
  <si>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</si>
  <si>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</si>
  <si>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</si>
  <si>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</si>
  <si>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</si>
  <si>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</si>
  <si>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</si>
  <si>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</si>
  <si>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</si>
  <si>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</si>
  <si>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</si>
  <si>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</si>
  <si>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</si>
  <si>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</si>
  <si>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</si>
  <si>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</si>
  <si>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</si>
  <si>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</si>
  <si>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</si>
  <si>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</si>
  <si>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</si>
  <si>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</si>
  <si>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</si>
  <si>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</si>
  <si>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</si>
  <si>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</si>
  <si>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</si>
  <si>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</si>
  <si>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</si>
  <si>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</si>
  <si>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</si>
  <si>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</si>
  <si>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</si>
  <si>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</si>
  <si>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</si>
  <si>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</si>
  <si>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</si>
  <si>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</si>
  <si>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</si>
  <si>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</si>
  <si>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</si>
  <si>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</si>
  <si>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</si>
  <si>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</si>
  <si>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</si>
  <si>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</si>
  <si>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</si>
  <si>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</si>
  <si>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</si>
  <si>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</si>
  <si>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</si>
  <si>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</si>
  <si>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</si>
  <si>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</si>
  <si>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</si>
  <si>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</si>
  <si>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</si>
  <si>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</si>
  <si>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</si>
  <si>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</si>
  <si>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</si>
  <si>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</si>
  <si>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</si>
  <si>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</si>
  <si>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</si>
  <si>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</si>
  <si>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</si>
  <si>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</si>
  <si>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</si>
  <si>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</si>
  <si>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</si>
  <si>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</si>
  <si>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</si>
  <si>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</si>
  <si>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</si>
  <si>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</si>
  <si>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</si>
  <si>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</si>
  <si>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</si>
  <si>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</si>
  <si>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</si>
  <si>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</si>
  <si>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</si>
  <si>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</si>
  <si>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</si>
  <si>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</si>
  <si>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</si>
  <si>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</si>
  <si>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</si>
  <si>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</si>
  <si>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</si>
  <si>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</si>
  <si>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</si>
  <si>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</si>
  <si>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</si>
  <si>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</si>
  <si>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</si>
  <si>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</si>
  <si>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</si>
  <si>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</si>
  <si>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</si>
  <si>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</si>
  <si>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</si>
  <si>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</si>
  <si>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</si>
  <si>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</si>
  <si>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</si>
  <si>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</si>
  <si>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</si>
  <si>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</si>
  <si>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</si>
  <si>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</si>
  <si>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</si>
  <si>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</si>
  <si>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</si>
  <si>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</si>
  <si>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</si>
  <si>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</si>
  <si>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</si>
  <si>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</si>
  <si>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</si>
  <si>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</si>
  <si>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</si>
  <si>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</si>
  <si>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</si>
  <si>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</si>
  <si>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</si>
  <si>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</si>
  <si>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</si>
  <si>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</si>
  <si>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</si>
  <si>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</si>
  <si>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</si>
  <si>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</si>
  <si>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</si>
  <si>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</si>
  <si>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</si>
  <si>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</si>
  <si>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</si>
  <si>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</si>
  <si>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</si>
  <si>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</si>
  <si>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</si>
  <si>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</si>
  <si>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</si>
  <si>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</si>
  <si>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</si>
  <si>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</si>
  <si>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</si>
  <si>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</si>
  <si>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</si>
  <si>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</si>
  <si>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</si>
  <si>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</si>
  <si>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</si>
  <si>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</si>
  <si>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</si>
  <si>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</si>
  <si>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</si>
  <si>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</si>
  <si>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</si>
  <si>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</si>
  <si>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</si>
  <si>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</si>
  <si>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</si>
  <si>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</si>
  <si>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</si>
  <si>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</si>
  <si>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</si>
  <si>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</si>
  <si>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</si>
  <si>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</si>
  <si>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</si>
  <si>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</si>
  <si>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</si>
  <si>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</si>
  <si>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</si>
  <si>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</si>
  <si>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</si>
  <si>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</si>
  <si>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</si>
  <si>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</si>
  <si>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</si>
  <si>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</si>
  <si>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</si>
  <si>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</si>
  <si>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</si>
  <si>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</si>
  <si>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</si>
  <si>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</si>
  <si>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</si>
  <si>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</si>
  <si>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</si>
  <si>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</si>
  <si>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</si>
  <si>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</si>
  <si>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</si>
  <si>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</si>
  <si>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</si>
  <si>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</si>
  <si>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</si>
  <si>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</si>
  <si>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</si>
  <si>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</si>
  <si>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</si>
  <si>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</si>
  <si>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</si>
  <si>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</si>
  <si>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</si>
  <si>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</si>
  <si>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</si>
  <si>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</si>
  <si>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</si>
  <si>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</si>
  <si>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</si>
  <si>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</si>
  <si>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</si>
  <si>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</si>
  <si>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</si>
  <si>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</si>
  <si>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</si>
  <si>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</si>
  <si>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</si>
  <si>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</si>
  <si>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</si>
  <si>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</si>
  <si>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</si>
  <si>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</si>
  <si>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</si>
  <si>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</si>
  <si>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</si>
  <si>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</si>
  <si>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</si>
  <si>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</si>
  <si>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</si>
  <si>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</si>
  <si>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</si>
  <si>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</si>
  <si>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</si>
  <si>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</si>
  <si>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</si>
  <si>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</si>
  <si>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</si>
  <si>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</si>
  <si>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</si>
  <si>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</si>
  <si>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</si>
  <si>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</si>
  <si>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</si>
  <si>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</si>
  <si>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</si>
  <si>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</si>
  <si>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</si>
  <si>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</si>
  <si>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</si>
  <si>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</si>
  <si>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</si>
  <si>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</si>
  <si>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</si>
  <si>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</si>
  <si>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</si>
  <si>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</si>
  <si>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</si>
  <si>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</si>
  <si>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</si>
  <si>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</si>
  <si>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</si>
  <si>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</si>
  <si>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</si>
  <si>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</si>
  <si>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</si>
  <si>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</si>
  <si>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</si>
  <si>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</si>
  <si>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</si>
  <si>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</si>
  <si>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</si>
  <si>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</si>
  <si>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</si>
  <si>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</si>
  <si>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</si>
  <si>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</si>
  <si>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</si>
  <si>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</si>
  <si>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</si>
  <si>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</si>
  <si>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</si>
  <si>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</si>
  <si>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</si>
  <si>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</si>
  <si>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</si>
  <si>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</si>
  <si>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</si>
  <si>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</si>
  <si>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</si>
  <si>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</si>
  <si>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</si>
  <si>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</si>
  <si>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</si>
  <si>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</si>
  <si>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</si>
  <si>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</si>
  <si>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</si>
  <si>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</si>
  <si>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</si>
  <si>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</si>
  <si>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</si>
  <si>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</si>
  <si>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</si>
  <si>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</si>
  <si>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</si>
  <si>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</si>
  <si>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</si>
  <si>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</si>
  <si>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</si>
  <si>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</si>
  <si>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</si>
  <si>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</si>
  <si>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</si>
  <si>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</si>
  <si>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</si>
  <si>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</si>
  <si>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</si>
  <si>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</si>
  <si>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</si>
  <si>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</si>
  <si>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</si>
  <si>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</si>
  <si>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</si>
  <si>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</si>
  <si>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</si>
  <si>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</si>
  <si>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</si>
  <si>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</si>
  <si>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</si>
  <si>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</si>
  <si>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</si>
  <si>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</si>
  <si>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</si>
  <si>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</si>
  <si>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</si>
  <si>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</si>
  <si>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</si>
  <si>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</si>
  <si>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</si>
  <si>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</si>
  <si>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</si>
  <si>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</si>
  <si>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</si>
  <si>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</si>
  <si>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</si>
  <si>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</si>
  <si>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</si>
  <si>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</si>
  <si>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</si>
  <si>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</si>
  <si>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</si>
  <si>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</si>
  <si>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</si>
  <si>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</si>
  <si>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</si>
  <si>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</si>
  <si>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</si>
  <si>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</si>
  <si>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</si>
  <si>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</si>
  <si>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</si>
  <si>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</si>
  <si>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</si>
  <si>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</si>
  <si>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</si>
  <si>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</si>
  <si>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</si>
  <si>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</si>
  <si>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</si>
  <si>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</si>
  <si>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</si>
  <si>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</si>
  <si>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</si>
  <si>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</si>
  <si>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</si>
  <si>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</si>
  <si>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</si>
  <si>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</si>
  <si>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</si>
  <si>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</si>
  <si>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</si>
  <si>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</si>
  <si>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</si>
  <si>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</si>
  <si>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</si>
  <si>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</si>
  <si>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</si>
  <si>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</si>
  <si>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</si>
  <si>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</si>
  <si>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</si>
  <si>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</si>
  <si>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</si>
  <si>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</si>
  <si>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</si>
  <si>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</si>
  <si>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</si>
  <si>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</si>
  <si>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</si>
  <si>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</si>
  <si>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</si>
  <si>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</si>
  <si>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</si>
  <si>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</si>
  <si>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</si>
  <si>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</si>
  <si>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</si>
  <si>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</si>
  <si>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</si>
  <si>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</si>
  <si>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</si>
  <si>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</si>
  <si>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</si>
  <si>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</si>
  <si>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</si>
  <si>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</si>
  <si>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</si>
  <si>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</si>
  <si>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</si>
  <si>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</si>
  <si>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</si>
  <si>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</si>
  <si>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</si>
  <si>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</si>
  <si>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</si>
  <si>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</si>
  <si>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</si>
  <si>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</si>
  <si>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</si>
  <si>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</si>
  <si>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</si>
  <si>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</si>
  <si>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</si>
  <si>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</si>
  <si>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</si>
  <si>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</si>
  <si>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</si>
  <si>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</si>
  <si>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</si>
  <si>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</si>
  <si>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</si>
  <si>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</si>
  <si>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</si>
  <si>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</si>
  <si>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</si>
  <si>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</si>
  <si>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</si>
  <si>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</si>
  <si>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</si>
  <si>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</si>
  <si>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</si>
  <si>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</si>
  <si>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</si>
  <si>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</si>
  <si>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</si>
  <si>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</si>
  <si>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</si>
  <si>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</si>
  <si>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</si>
  <si>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</si>
  <si>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</si>
  <si>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</si>
  <si>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</si>
  <si>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</si>
  <si>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</si>
  <si>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</si>
  <si>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</si>
  <si>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</si>
  <si>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</si>
  <si>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</si>
  <si>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</si>
  <si>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</si>
  <si>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</si>
  <si>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</si>
  <si>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</si>
  <si>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</si>
  <si>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</si>
  <si>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</si>
  <si>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</si>
  <si>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</si>
  <si>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</si>
  <si>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</si>
  <si>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</si>
  <si>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</si>
  <si>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</si>
  <si>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</si>
  <si>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</si>
  <si>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</si>
  <si>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</si>
  <si>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</si>
  <si>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</si>
  <si>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</si>
  <si>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</si>
  <si>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</si>
  <si>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</si>
  <si>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</si>
  <si>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</si>
  <si>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</si>
  <si>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</si>
  <si>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</si>
  <si>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</si>
  <si>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</si>
  <si>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</si>
  <si>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</si>
  <si>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</si>
  <si>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</si>
  <si>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</si>
  <si>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</si>
  <si>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</si>
  <si>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</si>
  <si>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</si>
  <si>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</si>
  <si>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</si>
  <si>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</si>
  <si>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</si>
  <si>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</si>
  <si>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</si>
  <si>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</si>
  <si>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</si>
  <si>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</si>
  <si>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</si>
  <si>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</si>
  <si>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</si>
  <si>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</si>
  <si>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</si>
  <si>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</si>
  <si>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</si>
  <si>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</si>
  <si>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</si>
  <si>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</si>
  <si>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</si>
  <si>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</si>
  <si>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</si>
  <si>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</si>
  <si>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</si>
  <si>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</si>
  <si>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</si>
  <si>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</si>
  <si>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</si>
  <si>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</si>
  <si>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</si>
  <si>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</si>
  <si>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</si>
  <si>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</si>
  <si>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</si>
  <si>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</si>
  <si>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</si>
  <si>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</si>
  <si>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</si>
  <si>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</si>
  <si>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</si>
  <si>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</si>
  <si>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</si>
  <si>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</si>
  <si>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</si>
  <si>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</si>
  <si>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</si>
  <si>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</si>
  <si>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</si>
  <si>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</si>
  <si>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</si>
  <si>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</si>
  <si>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</si>
  <si>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</si>
  <si>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</si>
  <si>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</si>
  <si>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</si>
  <si>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</si>
  <si>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</si>
  <si>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</si>
  <si>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</si>
  <si>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</si>
  <si>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</si>
  <si>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</si>
  <si>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</si>
  <si>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</si>
  <si>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</si>
  <si>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</si>
  <si>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</si>
  <si>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</si>
  <si>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</si>
  <si>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</si>
  <si>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</si>
  <si>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</si>
  <si>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</si>
  <si>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</si>
  <si>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</si>
  <si>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</si>
  <si>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</si>
  <si>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</si>
  <si>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</si>
  <si>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</si>
  <si>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</si>
  <si>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</si>
  <si>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</si>
  <si>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</si>
  <si>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</si>
  <si>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</si>
  <si>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</si>
  <si>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</si>
  <si>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</si>
  <si>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</si>
  <si>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</si>
  <si>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</si>
  <si>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</si>
  <si>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</si>
  <si>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</si>
  <si>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</si>
  <si>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</si>
  <si>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</si>
  <si>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</si>
  <si>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</si>
  <si>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</si>
  <si>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</si>
  <si>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</si>
  <si>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</si>
  <si>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</si>
  <si>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</si>
  <si>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</si>
  <si>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</si>
  <si>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</si>
  <si>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</si>
  <si>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</si>
  <si>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</si>
  <si>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</si>
  <si>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</si>
  <si>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</si>
  <si>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</si>
  <si>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</si>
  <si>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</si>
  <si>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</si>
  <si>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</si>
  <si>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</si>
  <si>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</si>
  <si>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</si>
  <si>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</si>
  <si>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</si>
  <si>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</si>
  <si>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</si>
  <si>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</si>
  <si>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</si>
  <si>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</si>
  <si>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</si>
  <si>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</si>
  <si>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</si>
  <si>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</si>
  <si>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</si>
  <si>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</si>
  <si>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</si>
  <si>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</si>
  <si>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</si>
  <si>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</si>
  <si>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</si>
  <si>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</si>
  <si>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</si>
  <si>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</si>
  <si>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</si>
  <si>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</si>
  <si>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</si>
  <si>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</si>
  <si>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</si>
  <si>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</si>
  <si>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</si>
  <si>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</si>
  <si>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</si>
  <si>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</si>
  <si>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</si>
  <si>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</si>
  <si>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</si>
  <si>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</si>
  <si>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</si>
  <si>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</si>
  <si>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</si>
  <si>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</si>
  <si>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</si>
  <si>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</si>
  <si>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</si>
  <si>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</si>
  <si>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</si>
  <si>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</si>
  <si>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</si>
  <si>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</si>
  <si>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</si>
  <si>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</si>
  <si>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</si>
  <si>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</si>
  <si>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</si>
  <si>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</si>
  <si>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</si>
  <si>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</si>
  <si>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</si>
  <si>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</si>
  <si>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</si>
  <si>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</si>
  <si>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</si>
  <si>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</si>
  <si>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</si>
  <si>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</si>
  <si>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</si>
  <si>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</si>
  <si>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</si>
  <si>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</si>
  <si>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</si>
  <si>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</si>
  <si>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</si>
  <si>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</si>
  <si>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</si>
  <si>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</si>
  <si>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</si>
  <si>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</si>
  <si>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</si>
  <si>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</si>
  <si>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</si>
  <si>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</si>
  <si>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</si>
  <si>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</si>
  <si>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</si>
  <si>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</si>
  <si>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</si>
  <si>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</si>
  <si>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</si>
  <si>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</si>
  <si>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</si>
  <si>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</si>
  <si>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</si>
  <si>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</si>
  <si>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</si>
  <si>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</si>
  <si>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</si>
  <si>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</si>
  <si>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</si>
  <si>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</si>
  <si>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</si>
  <si>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</si>
  <si>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</si>
  <si>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</si>
  <si>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</si>
  <si>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</si>
  <si>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</si>
  <si>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</si>
  <si>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</si>
  <si>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</si>
  <si>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</si>
  <si>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</si>
  <si>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</si>
  <si>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</si>
  <si>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</si>
  <si>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</si>
  <si>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</si>
  <si>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</si>
  <si>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</si>
  <si>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</si>
  <si>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</si>
  <si>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</si>
  <si>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</si>
  <si>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</si>
  <si>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</si>
  <si>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</si>
  <si>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</si>
  <si>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</si>
  <si>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</si>
  <si>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</si>
  <si>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</si>
  <si>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</si>
  <si>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</si>
  <si>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</si>
  <si>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</si>
  <si>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</si>
  <si>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</si>
  <si>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</si>
  <si>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</si>
  <si>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</si>
  <si>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</si>
  <si>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</si>
  <si>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</si>
  <si>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</si>
  <si>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</si>
  <si>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</si>
  <si>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</si>
  <si>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</si>
  <si>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</si>
  <si>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</si>
  <si>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</si>
  <si>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</si>
  <si>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</si>
  <si>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</si>
  <si>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</si>
  <si>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</si>
  <si>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</si>
  <si>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</si>
  <si>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</si>
  <si>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</si>
  <si>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</si>
  <si>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</si>
  <si>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</si>
  <si>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</si>
  <si>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</si>
  <si>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</si>
  <si>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</si>
  <si>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</si>
  <si>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</si>
  <si>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</si>
  <si>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</si>
  <si>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</si>
  <si>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</si>
  <si>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</si>
  <si>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</si>
  <si>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</si>
  <si>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</si>
  <si>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</si>
  <si>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</si>
  <si>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</si>
  <si>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</si>
  <si>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</si>
  <si>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</si>
  <si>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</si>
  <si>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</si>
  <si>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</si>
  <si>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</si>
  <si>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</si>
  <si>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</si>
  <si>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</si>
  <si>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</si>
  <si>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</si>
  <si>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</si>
  <si>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</si>
  <si>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</si>
  <si>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</si>
  <si>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</si>
  <si>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</si>
  <si>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</si>
  <si>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</si>
  <si>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</si>
  <si>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</si>
  <si>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</si>
  <si>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</si>
  <si>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</si>
  <si>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</si>
  <si>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</si>
  <si>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</si>
  <si>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</si>
  <si>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</si>
  <si>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</si>
  <si>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</si>
  <si>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</si>
  <si>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</si>
  <si>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</si>
  <si>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</si>
  <si>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</si>
  <si>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</si>
  <si>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</si>
  <si>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</si>
  <si>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</si>
  <si>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</si>
  <si>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</si>
  <si>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</si>
  <si>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</si>
  <si>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</si>
  <si>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</si>
  <si>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</si>
  <si>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</si>
  <si>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</si>
  <si>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</si>
  <si>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</si>
  <si>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</si>
  <si>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</si>
  <si>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</si>
  <si>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</si>
  <si>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</si>
  <si>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</si>
  <si>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</si>
  <si>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</si>
  <si>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</si>
  <si>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</si>
  <si>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</si>
  <si>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</si>
  <si>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</si>
  <si>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</si>
  <si>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</si>
  <si>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</si>
  <si>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</si>
  <si>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</si>
  <si>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</si>
  <si>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</si>
  <si>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</si>
  <si>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</si>
  <si>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</si>
  <si>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</si>
  <si>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</si>
  <si>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</si>
  <si>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</si>
  <si>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</si>
  <si>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</si>
  <si>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</si>
  <si>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</si>
  <si>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</si>
  <si>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</si>
  <si>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</si>
  <si>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</si>
  <si>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</si>
  <si>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</si>
  <si>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</si>
  <si>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</si>
  <si>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</si>
  <si>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</si>
  <si>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</si>
  <si>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</si>
  <si>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</si>
  <si>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</si>
  <si>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</si>
  <si>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</si>
  <si>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</si>
  <si>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</si>
  <si>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</si>
  <si>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</si>
  <si>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</si>
  <si>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</si>
  <si>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</si>
  <si>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</si>
  <si>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</si>
  <si>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</si>
  <si>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</si>
  <si>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</si>
  <si>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</si>
  <si>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</si>
  <si>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</si>
  <si>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</si>
  <si>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</si>
  <si>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</si>
  <si>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</si>
  <si>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</si>
  <si>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</si>
  <si>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</si>
  <si>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</si>
  <si>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</si>
  <si>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</si>
  <si>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</si>
  <si>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</si>
  <si>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</si>
  <si>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</si>
  <si>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</si>
  <si>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</si>
  <si>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</si>
  <si>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</si>
  <si>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</si>
  <si>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</si>
  <si>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</si>
  <si>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</si>
  <si>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</si>
  <si>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</si>
  <si>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</si>
  <si>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</si>
  <si>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</si>
  <si>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</si>
  <si>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</si>
  <si>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</si>
  <si>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</si>
  <si>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</si>
  <si>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</si>
  <si>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</si>
  <si>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</si>
  <si>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</si>
  <si>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</si>
  <si>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</si>
  <si>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</si>
  <si>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</si>
  <si>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</si>
  <si>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</si>
  <si>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</si>
  <si>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</si>
  <si>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</si>
  <si>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</si>
  <si>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</si>
  <si>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</si>
  <si>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</si>
  <si>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</si>
  <si>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</si>
  <si>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</si>
  <si>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</si>
  <si>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</si>
  <si>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</si>
  <si>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</si>
  <si>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</si>
  <si>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</si>
  <si>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</si>
  <si>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</si>
  <si>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</si>
  <si>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</si>
  <si>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</si>
  <si>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</si>
  <si>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</si>
  <si>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</si>
  <si>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</si>
  <si>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</si>
  <si>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</si>
  <si>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</si>
  <si>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</si>
  <si>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</si>
  <si>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</si>
  <si>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</si>
  <si>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</si>
  <si>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</si>
  <si>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</si>
  <si>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</si>
  <si>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</si>
  <si>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</si>
  <si>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</si>
  <si>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</si>
  <si>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</si>
  <si>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</si>
  <si>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</si>
  <si>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</si>
  <si>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</si>
  <si>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</si>
  <si>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</si>
  <si>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</si>
  <si>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</si>
  <si>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</si>
  <si>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</si>
  <si>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</si>
  <si>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</si>
  <si>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</si>
  <si>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</si>
  <si>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</si>
  <si>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</si>
  <si>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</si>
  <si>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</si>
  <si>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</si>
  <si>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</si>
  <si>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</si>
  <si>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</si>
  <si>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</si>
  <si>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</si>
  <si>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</si>
  <si>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</si>
  <si>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</si>
  <si>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</si>
  <si>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</si>
  <si>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</si>
  <si>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</si>
  <si>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</si>
  <si>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</si>
  <si>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</si>
  <si>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</si>
  <si>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</si>
  <si>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</si>
  <si>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</si>
  <si>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</si>
  <si>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</si>
  <si>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</si>
  <si>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</si>
  <si>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</si>
  <si>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</si>
  <si>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</si>
  <si>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</si>
  <si>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</si>
  <si>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</si>
  <si>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</si>
  <si>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</si>
  <si>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</si>
  <si>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</si>
  <si>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</si>
  <si>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</si>
  <si>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</si>
  <si>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</si>
  <si>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</si>
  <si>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</si>
  <si>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</si>
  <si>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</si>
  <si>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</si>
  <si>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</si>
  <si>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</si>
  <si>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</si>
  <si>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</si>
  <si>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</si>
  <si>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</si>
  <si>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</si>
  <si>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</si>
  <si>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</si>
  <si>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</si>
  <si>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</si>
  <si>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</si>
  <si>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</si>
  <si>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</si>
  <si>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</si>
  <si>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</si>
  <si>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</si>
  <si>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</si>
  <si>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</si>
  <si>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</si>
  <si>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</si>
  <si>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</si>
  <si>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</si>
  <si>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</si>
  <si>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</si>
  <si>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</si>
  <si>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</si>
  <si>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</si>
  <si>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</si>
  <si>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</si>
  <si>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</si>
  <si>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</si>
  <si>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</si>
  <si>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</si>
  <si>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</si>
  <si>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</si>
  <si>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</si>
  <si>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</si>
  <si>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</si>
  <si>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</si>
  <si>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</si>
  <si>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</si>
  <si>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</si>
  <si>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</si>
  <si>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</si>
  <si>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</si>
  <si>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</si>
  <si>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</si>
  <si>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</si>
  <si>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</si>
  <si>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</si>
  <si>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</si>
  <si>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</si>
  <si>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</si>
  <si>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</si>
  <si>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</si>
  <si>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</si>
  <si>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</si>
  <si>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</si>
  <si>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</si>
  <si>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</si>
  <si>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</si>
  <si>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</si>
  <si>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</si>
  <si>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</si>
  <si>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</si>
  <si>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</si>
  <si>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</si>
  <si>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</si>
  <si>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</si>
  <si>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</si>
  <si>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</si>
  <si>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</si>
  <si>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</si>
  <si>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</si>
  <si>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</si>
  <si>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</si>
  <si>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</si>
  <si>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</si>
  <si>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</si>
  <si>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</si>
  <si>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</si>
  <si>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</si>
  <si>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</si>
  <si>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</si>
  <si>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</si>
  <si>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</si>
  <si>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</si>
  <si>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</si>
  <si>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</si>
  <si>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</si>
  <si>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</si>
  <si>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</si>
  <si>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</si>
  <si>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</si>
  <si>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</si>
  <si>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</si>
  <si>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</si>
  <si>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</si>
  <si>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</si>
  <si>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</si>
  <si>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</si>
  <si>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</si>
  <si>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</si>
  <si>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</si>
  <si>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</si>
  <si>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</si>
  <si>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</si>
  <si>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</si>
  <si>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</si>
  <si>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</si>
  <si>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</si>
  <si>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</si>
  <si>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</si>
  <si>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</si>
  <si>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</si>
  <si>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</si>
  <si>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</si>
  <si>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</si>
  <si>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</si>
  <si>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</si>
  <si>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</si>
  <si>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</si>
  <si>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</si>
  <si>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</si>
  <si>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</si>
  <si>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</si>
  <si>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</si>
  <si>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</si>
  <si>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</si>
  <si>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</si>
  <si>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</si>
  <si>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</si>
  <si>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</si>
  <si>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</si>
  <si>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</si>
  <si>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</si>
  <si>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</si>
  <si>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</si>
  <si>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</si>
  <si>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</si>
  <si>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</si>
  <si>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</si>
  <si>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</si>
  <si>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</si>
  <si>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</si>
  <si>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</si>
  <si>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</si>
  <si>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</si>
  <si>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</si>
  <si>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</si>
  <si>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</si>
  <si>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</si>
  <si>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</si>
  <si>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</si>
  <si>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</si>
  <si>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</si>
  <si>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</si>
  <si>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</si>
  <si>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</si>
  <si>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</si>
  <si>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</si>
  <si>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</si>
  <si>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</si>
  <si>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</si>
  <si>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</si>
  <si>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</si>
  <si>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</si>
  <si>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</si>
  <si>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</si>
  <si>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</si>
  <si>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</si>
  <si>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</si>
  <si>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</si>
  <si>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</si>
  <si>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</si>
  <si>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</si>
  <si>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</si>
  <si>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</si>
  <si>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</si>
  <si>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</si>
  <si>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</si>
  <si>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</si>
  <si>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</si>
  <si>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</si>
  <si>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</si>
  <si>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</si>
  <si>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</si>
  <si>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</si>
  <si>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</si>
  <si>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</si>
  <si>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</si>
  <si>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</si>
  <si>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</si>
  <si>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</si>
  <si>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</si>
  <si>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</si>
  <si>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</si>
  <si>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</si>
  <si>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</si>
  <si>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</si>
  <si>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</si>
  <si>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</si>
  <si>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</si>
  <si>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</si>
  <si>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</si>
  <si>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</si>
  <si>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</si>
  <si>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</si>
  <si>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</si>
  <si>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</si>
  <si>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</si>
  <si>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</si>
  <si>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</si>
  <si>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</si>
  <si>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</si>
  <si>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</si>
  <si>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</si>
  <si>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</si>
  <si>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</si>
  <si>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</si>
  <si>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</si>
  <si>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</si>
  <si>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</si>
  <si>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</si>
  <si>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</si>
  <si>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</si>
  <si>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</si>
  <si>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</si>
  <si>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</si>
  <si>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</si>
  <si>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</si>
  <si>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</si>
  <si>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</si>
  <si>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</si>
  <si>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</si>
  <si>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</si>
  <si>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</si>
  <si>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</si>
  <si>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</si>
  <si>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</si>
  <si>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</si>
  <si>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</si>
  <si>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</si>
  <si>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</si>
  <si>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</si>
  <si>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</si>
  <si>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</si>
  <si>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</si>
  <si>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</si>
  <si>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</si>
  <si>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</si>
  <si>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</si>
  <si>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</si>
  <si>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</si>
  <si>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</si>
  <si>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</si>
  <si>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</si>
  <si>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</si>
  <si>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</si>
  <si>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</si>
  <si>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</si>
  <si>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</si>
  <si>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</si>
  <si>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</si>
  <si>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</si>
  <si>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</si>
  <si>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</si>
  <si>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</si>
  <si>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</si>
  <si>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</si>
  <si>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</si>
  <si>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</si>
  <si>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</si>
  <si>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</si>
  <si>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</si>
  <si>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</si>
  <si>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</si>
  <si>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</si>
  <si>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</si>
  <si>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</si>
  <si>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</si>
  <si>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</si>
  <si>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</si>
  <si>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</si>
  <si>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</si>
  <si>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</si>
  <si>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</si>
  <si>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</si>
  <si>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</si>
  <si>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</si>
  <si>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</si>
  <si>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</si>
  <si>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</si>
  <si>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</si>
  <si>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</si>
  <si>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</si>
  <si>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</si>
  <si>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</si>
  <si>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</si>
  <si>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</si>
  <si>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</si>
  <si>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</si>
  <si>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</si>
  <si>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</si>
  <si>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</si>
  <si>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</si>
  <si>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</si>
  <si>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</si>
  <si>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</si>
  <si>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</si>
  <si>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</si>
  <si>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</si>
  <si>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</si>
  <si>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</si>
  <si>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</si>
  <si>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</si>
  <si>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</si>
  <si>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</si>
  <si>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</si>
  <si>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</si>
  <si>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</si>
  <si>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</si>
  <si>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</si>
  <si>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</si>
  <si>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</si>
  <si>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</si>
  <si>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</si>
  <si>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</si>
  <si>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</si>
  <si>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</si>
  <si>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</si>
  <si>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</si>
  <si>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</si>
  <si>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</si>
  <si>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</si>
  <si>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</si>
  <si>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</si>
  <si>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</si>
  <si>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</si>
  <si>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</si>
  <si>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</si>
  <si>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</si>
  <si>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</si>
  <si>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</si>
  <si>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</si>
  <si>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</si>
  <si>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</si>
  <si>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</si>
  <si>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</si>
  <si>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</si>
  <si>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</si>
  <si>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</si>
  <si>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</si>
  <si>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</si>
  <si>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</si>
  <si>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</si>
  <si>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</si>
  <si>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</si>
  <si>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</si>
  <si>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</si>
  <si>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</si>
  <si>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</si>
  <si>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</si>
  <si>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</si>
  <si>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</si>
  <si>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</si>
  <si>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</si>
  <si>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</si>
  <si>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</si>
  <si>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</si>
  <si>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</si>
  <si>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</si>
  <si>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</si>
  <si>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</si>
  <si>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</si>
  <si>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</si>
  <si>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</si>
  <si>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</si>
  <si>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</si>
  <si>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</si>
  <si>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</si>
  <si>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</si>
  <si>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</si>
  <si>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</si>
  <si>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</si>
  <si>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</si>
  <si>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</si>
  <si>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</si>
  <si>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</si>
  <si>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</si>
  <si>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</si>
  <si>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</si>
  <si>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</si>
  <si>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</si>
  <si>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</si>
  <si>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</si>
  <si>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</si>
  <si>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</si>
  <si>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</si>
  <si>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</si>
  <si>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</si>
  <si>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</si>
  <si>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</si>
  <si>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</si>
  <si>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</si>
  <si>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</si>
  <si>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</si>
  <si>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</si>
  <si>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</si>
  <si>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</si>
  <si>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</si>
  <si>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</si>
  <si>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</si>
  <si>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</si>
  <si>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</si>
  <si>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</si>
  <si>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</si>
  <si>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</si>
  <si>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</si>
  <si>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</si>
  <si>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</si>
  <si>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</si>
  <si>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</si>
  <si>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</si>
  <si>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</si>
  <si>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</si>
  <si>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</si>
  <si>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</si>
  <si>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</si>
  <si>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</si>
  <si>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</si>
  <si>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</si>
  <si>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</si>
  <si>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</si>
  <si>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</si>
  <si>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</si>
  <si>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</si>
  <si>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</si>
  <si>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</si>
  <si>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</si>
  <si>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</si>
  <si>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</si>
  <si>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</si>
  <si>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</si>
  <si>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</si>
  <si>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</si>
  <si>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</si>
  <si>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</si>
  <si>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</si>
  <si>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</si>
  <si>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</si>
  <si>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</si>
  <si>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</si>
  <si>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</si>
  <si>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</si>
  <si>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</si>
  <si>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</si>
  <si>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</si>
  <si>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</si>
  <si>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</si>
  <si>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</si>
  <si>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</si>
  <si>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</si>
  <si>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</si>
  <si>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</si>
  <si>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</si>
  <si>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</si>
  <si>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</si>
  <si>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</si>
  <si>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</si>
  <si>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</si>
  <si>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</si>
  <si>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</si>
  <si>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</si>
  <si>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</si>
  <si>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</si>
  <si>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</si>
  <si>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</si>
  <si>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</si>
  <si>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</si>
  <si>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</si>
  <si>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</si>
  <si>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</si>
  <si>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</si>
  <si>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</si>
  <si>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</si>
  <si>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</si>
  <si>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</si>
  <si>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</si>
  <si>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</si>
  <si>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</si>
  <si>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</si>
  <si>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</si>
  <si>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</si>
  <si>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</si>
  <si>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</si>
  <si>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</si>
  <si>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</si>
  <si>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</si>
  <si>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</si>
  <si>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</si>
  <si>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</si>
  <si>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</si>
  <si>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</si>
  <si>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</si>
  <si>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</si>
  <si>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</si>
  <si>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</si>
  <si>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</si>
  <si>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</si>
  <si>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</si>
  <si>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</si>
  <si>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</si>
  <si>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</si>
  <si>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</si>
  <si>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</si>
  <si>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</si>
  <si>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</si>
  <si>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</si>
  <si>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</si>
  <si>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</si>
  <si>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</si>
  <si>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</si>
  <si>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</si>
  <si>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</si>
  <si>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</si>
  <si>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</si>
  <si>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</si>
  <si>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</si>
  <si>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</si>
  <si>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</si>
  <si>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</si>
  <si>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</si>
  <si>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</si>
  <si>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</si>
  <si>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</si>
  <si>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</si>
  <si>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</si>
  <si>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</si>
  <si>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</si>
  <si>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</si>
  <si>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</si>
  <si>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</si>
  <si>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</si>
  <si>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</si>
  <si>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</si>
  <si>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</si>
  <si>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</si>
  <si>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</si>
  <si>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</si>
  <si>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</si>
  <si>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</si>
  <si>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</si>
  <si>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</si>
  <si>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</si>
  <si>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</si>
  <si>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</si>
  <si>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</si>
  <si>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</si>
  <si>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</si>
  <si>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</si>
  <si>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</si>
  <si>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</si>
  <si>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</si>
  <si>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</si>
  <si>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</si>
  <si>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</si>
  <si>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</si>
  <si>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</si>
  <si>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</si>
  <si>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</si>
  <si>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</si>
  <si>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</si>
  <si>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</si>
  <si>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</si>
  <si>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</si>
  <si>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</si>
  <si>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</si>
  <si>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</si>
  <si>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</si>
  <si>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</si>
  <si>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</si>
  <si>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</si>
  <si>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</si>
  <si>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</si>
  <si>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</si>
  <si>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</si>
  <si>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</si>
  <si>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</si>
  <si>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</si>
  <si>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</si>
  <si>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</si>
  <si>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</si>
  <si>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</si>
  <si>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</si>
  <si>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</si>
  <si>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</si>
  <si>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</si>
  <si>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</si>
  <si>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</si>
  <si>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</si>
  <si>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</si>
  <si>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</si>
  <si>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</si>
  <si>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</si>
  <si>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</si>
  <si>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</si>
  <si>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</si>
  <si>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</si>
  <si>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</si>
  <si>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</si>
  <si>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</si>
  <si>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</si>
  <si>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</si>
  <si>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</si>
  <si>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</si>
  <si>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</si>
  <si>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</si>
  <si>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</si>
  <si>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</si>
  <si>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</si>
  <si>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</si>
  <si>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</si>
  <si>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</si>
  <si>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</si>
  <si>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</si>
  <si>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</si>
  <si>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</si>
  <si>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</si>
  <si>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</si>
  <si>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</si>
  <si>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</si>
  <si>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</si>
  <si>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</si>
  <si>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</si>
  <si>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</si>
  <si>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</si>
  <si>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</si>
  <si>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</si>
  <si>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</si>
  <si>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</si>
  <si>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</si>
  <si>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</si>
  <si>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</si>
  <si>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</si>
  <si>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</si>
  <si>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</si>
  <si>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</si>
  <si>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</si>
  <si>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</si>
  <si>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</si>
  <si>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</si>
  <si>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</si>
  <si>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</si>
  <si>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</si>
  <si>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</si>
  <si>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</si>
  <si>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</si>
  <si>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</si>
  <si>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</si>
  <si>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</si>
  <si>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</si>
  <si>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</si>
  <si>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</si>
  <si>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</si>
  <si>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</si>
  <si>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</si>
  <si>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</si>
  <si>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</si>
  <si>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</si>
  <si>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</si>
  <si>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</si>
  <si>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</si>
  <si>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</si>
  <si>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</si>
  <si>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</si>
  <si>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</si>
  <si>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</si>
  <si>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</si>
  <si>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</si>
  <si>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</si>
  <si>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</si>
  <si>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</si>
  <si>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</si>
  <si>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</si>
  <si>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</si>
  <si>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</si>
  <si>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</si>
  <si>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</si>
  <si>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</si>
  <si>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</si>
  <si>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</si>
  <si>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</si>
  <si>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</si>
  <si>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</si>
  <si>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</si>
  <si>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</si>
  <si>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</si>
  <si>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</si>
  <si>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</si>
  <si>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</si>
  <si>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</si>
  <si>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</si>
  <si>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</si>
  <si>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</si>
  <si>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</si>
  <si>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</si>
  <si>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</si>
  <si>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</si>
  <si>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</si>
  <si>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</si>
  <si>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</si>
  <si>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</si>
  <si>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</si>
  <si>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</si>
  <si>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</si>
  <si>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</si>
  <si>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</si>
  <si>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</si>
  <si>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</si>
  <si>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</si>
  <si>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</si>
  <si>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</si>
  <si>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</si>
  <si>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</si>
  <si>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</si>
  <si>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</si>
  <si>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</si>
  <si>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</si>
  <si>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</si>
  <si>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</si>
  <si>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</si>
  <si>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</si>
  <si>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</si>
  <si>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</si>
  <si>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</si>
  <si>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</si>
  <si>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</si>
  <si>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</si>
  <si>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</si>
  <si>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</si>
  <si>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</si>
  <si>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</si>
  <si>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</si>
  <si>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</si>
  <si>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</si>
  <si>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</si>
  <si>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</si>
  <si>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</si>
  <si>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</si>
  <si>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</si>
  <si>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</si>
  <si>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</si>
  <si>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</si>
  <si>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</si>
  <si>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</si>
  <si>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</si>
  <si>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</si>
  <si>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</si>
  <si>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</si>
  <si>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</si>
  <si>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</si>
  <si>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</si>
  <si>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</si>
  <si>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</si>
  <si>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</si>
  <si>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</si>
  <si>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</si>
  <si>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</si>
  <si>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</si>
  <si>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</si>
  <si>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</si>
  <si>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</si>
  <si>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</si>
  <si>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</si>
  <si>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</si>
  <si>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</si>
  <si>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</si>
  <si>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</si>
  <si>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</si>
  <si>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</si>
  <si>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</si>
  <si>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</si>
  <si>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</si>
  <si>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</si>
  <si>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</si>
  <si>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</si>
  <si>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</si>
  <si>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</si>
  <si>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</si>
  <si>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</si>
  <si>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</si>
  <si>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</si>
  <si>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</si>
  <si>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</si>
  <si>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</si>
  <si>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</si>
  <si>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</si>
  <si>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</si>
  <si>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</si>
  <si>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</si>
  <si>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</si>
  <si>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</si>
  <si>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</si>
  <si>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</si>
  <si>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</si>
  <si>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</si>
  <si>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</si>
  <si>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</si>
  <si>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</si>
  <si>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</si>
  <si>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</si>
  <si>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</si>
  <si>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</si>
  <si>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</si>
  <si>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</si>
  <si>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</si>
  <si>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</si>
  <si>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</si>
  <si>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</si>
  <si>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</si>
  <si>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</si>
  <si>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</si>
  <si>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</si>
  <si>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</si>
  <si>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</si>
  <si>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</si>
  <si>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</si>
  <si>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</si>
  <si>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</si>
  <si>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</si>
  <si>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</si>
  <si>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</si>
  <si>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</si>
  <si>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</si>
  <si>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</si>
  <si>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</si>
  <si>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</si>
  <si>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</si>
  <si>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</si>
  <si>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</si>
  <si>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</si>
  <si>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</si>
  <si>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</si>
  <si>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</si>
  <si>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</si>
  <si>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</si>
  <si>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</si>
  <si>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</si>
  <si>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</si>
  <si>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</si>
  <si>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</si>
  <si>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</si>
  <si>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</si>
  <si>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</si>
  <si>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</si>
  <si>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</si>
  <si>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</si>
  <si>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</si>
  <si>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</si>
  <si>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</si>
  <si>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</si>
  <si>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</si>
  <si>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</si>
  <si>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</si>
  <si>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</si>
  <si>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</si>
  <si>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</si>
  <si>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</si>
  <si>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</si>
  <si>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</si>
  <si>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</si>
  <si>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</si>
  <si>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</si>
  <si>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</si>
  <si>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</si>
  <si>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</si>
  <si>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</si>
  <si>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</si>
  <si>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</si>
  <si>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</si>
  <si>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</si>
  <si>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</si>
  <si>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</si>
  <si>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</si>
  <si>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</si>
  <si>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</si>
  <si>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</si>
  <si>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</si>
  <si>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</si>
  <si>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</si>
  <si>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</si>
  <si>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</si>
  <si>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</si>
  <si>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</si>
  <si>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</si>
  <si>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</si>
  <si>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</si>
  <si>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</si>
  <si>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</si>
  <si>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</si>
  <si>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</si>
  <si>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</si>
  <si>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</si>
  <si>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</si>
  <si>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</si>
  <si>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</si>
  <si>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</si>
  <si>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</si>
  <si>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</si>
  <si>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</si>
  <si>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</si>
  <si>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</si>
  <si>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</si>
  <si>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</si>
  <si>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</si>
  <si>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</si>
  <si>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</si>
  <si>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</si>
  <si>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</si>
  <si>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</si>
  <si>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</si>
  <si>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</si>
  <si>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</si>
  <si>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</si>
  <si>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</si>
  <si>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</si>
  <si>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</si>
  <si>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</si>
  <si>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</si>
  <si>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</si>
  <si>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</si>
  <si>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</si>
  <si>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</si>
  <si>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</si>
  <si>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</si>
  <si>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</si>
  <si>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</si>
  <si>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</si>
  <si>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</si>
  <si>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</si>
  <si>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</si>
  <si>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</si>
  <si>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</si>
  <si>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</si>
  <si>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</si>
  <si>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</si>
  <si>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</si>
  <si>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</si>
  <si>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</si>
  <si>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</si>
  <si>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</si>
  <si>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</si>
  <si>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</si>
  <si>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</si>
  <si>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</si>
  <si>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</si>
  <si>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</si>
  <si>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</si>
  <si>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</si>
  <si>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</si>
  <si>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</si>
  <si>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</si>
  <si>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</si>
  <si>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</si>
  <si>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</si>
  <si>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</si>
  <si>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</si>
  <si>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</si>
  <si>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</si>
  <si>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</si>
  <si>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</si>
  <si>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</si>
  <si>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</si>
  <si>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</si>
  <si>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</si>
  <si>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</si>
  <si>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</si>
  <si>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</si>
  <si>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</si>
  <si>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</si>
  <si>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</si>
  <si>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</si>
  <si>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</si>
  <si>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</si>
  <si>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</si>
  <si>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</si>
  <si>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</si>
  <si>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</si>
  <si>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</si>
  <si>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</si>
  <si>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</si>
  <si>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</si>
  <si>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</si>
  <si>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</si>
  <si>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</si>
  <si>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</si>
  <si>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</si>
  <si>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</si>
  <si>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</si>
  <si>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</si>
  <si>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</si>
  <si>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</si>
  <si>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</si>
  <si>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</si>
  <si>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</si>
  <si>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</si>
  <si>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</si>
  <si>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</si>
  <si>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</si>
  <si>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</si>
  <si>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</si>
  <si>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</si>
  <si>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</si>
  <si>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</si>
  <si>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</si>
  <si>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</si>
  <si>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</si>
  <si>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</si>
  <si>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</si>
  <si>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</si>
  <si>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</si>
  <si>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</si>
  <si>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</si>
  <si>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</si>
  <si>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</si>
  <si>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</si>
  <si>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</si>
  <si>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</si>
  <si>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</si>
  <si>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</si>
  <si>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</si>
  <si>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</si>
  <si>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</si>
  <si>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</si>
  <si>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</si>
  <si>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</si>
  <si>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</si>
  <si>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</si>
  <si>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</si>
  <si>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</si>
  <si>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</si>
  <si>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</si>
  <si>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</si>
  <si>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</si>
  <si>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</si>
  <si>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</si>
  <si>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</si>
  <si>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</si>
  <si>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</si>
  <si>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</si>
  <si>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</si>
  <si>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</si>
  <si>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</si>
  <si>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</si>
  <si>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</si>
  <si>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</si>
  <si>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</si>
  <si>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</si>
  <si>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</si>
  <si>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</si>
  <si>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</si>
  <si>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</si>
  <si>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</si>
  <si>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</si>
  <si>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</si>
  <si>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</si>
  <si>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</si>
  <si>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</si>
  <si>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</si>
  <si>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</si>
  <si>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</si>
  <si>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</si>
  <si>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</si>
  <si>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</si>
  <si>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</si>
  <si>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</si>
  <si>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</si>
  <si>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</si>
  <si>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</si>
  <si>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</si>
  <si>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</si>
  <si>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</si>
  <si>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</si>
  <si>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</si>
  <si>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</si>
  <si>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</si>
  <si>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</si>
  <si>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</si>
  <si>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</si>
  <si>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</si>
  <si>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</si>
  <si>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</si>
  <si>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</si>
  <si>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</si>
  <si>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</si>
  <si>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</si>
  <si>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</si>
  <si>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</si>
  <si>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</si>
  <si>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</si>
  <si>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</si>
  <si>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</si>
  <si>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</si>
  <si>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</si>
  <si>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</si>
  <si>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</si>
  <si>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</si>
  <si>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</si>
  <si>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</si>
  <si>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</si>
  <si>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</si>
  <si>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</si>
  <si>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</si>
  <si>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</si>
  <si>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</si>
  <si>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</si>
  <si>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</si>
  <si>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</si>
  <si>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</si>
  <si>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</si>
  <si>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</si>
  <si>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</si>
  <si>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</si>
  <si>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</si>
  <si>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</si>
  <si>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</si>
  <si>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</si>
  <si>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</si>
  <si>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</si>
  <si>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</si>
  <si>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</si>
  <si>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</si>
  <si>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</si>
  <si>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</si>
  <si>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</si>
  <si>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</si>
  <si>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</si>
  <si>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</si>
  <si>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</si>
  <si>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</si>
  <si>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</si>
  <si>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</si>
  <si>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</si>
  <si>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</si>
  <si>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</si>
  <si>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</si>
  <si>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</si>
  <si>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</si>
  <si>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</si>
  <si>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</si>
  <si>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</si>
  <si>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</si>
  <si>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</si>
  <si>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</si>
  <si>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</si>
  <si>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</si>
  <si>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</si>
  <si>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</si>
  <si>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</si>
  <si>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</si>
  <si>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</si>
  <si>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</si>
  <si>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</si>
  <si>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</si>
  <si>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</si>
  <si>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</si>
  <si>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</si>
  <si>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</si>
  <si>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</si>
  <si>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</si>
  <si>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</si>
  <si>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</si>
  <si>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</si>
  <si>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</si>
  <si>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</si>
  <si>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</si>
  <si>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</si>
  <si>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</si>
  <si>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</si>
  <si>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</si>
  <si>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</si>
  <si>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</si>
  <si>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</si>
  <si>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</si>
  <si>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</si>
  <si>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</si>
  <si>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</si>
  <si>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</si>
  <si>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</si>
  <si>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</si>
  <si>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</si>
  <si>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</si>
  <si>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</si>
  <si>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</si>
  <si>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</si>
  <si>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</si>
  <si>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</si>
  <si>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</si>
  <si>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</si>
  <si>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</si>
  <si>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</si>
  <si>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</si>
  <si>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</si>
  <si>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</si>
  <si>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</si>
  <si>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</si>
  <si>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</si>
  <si>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</si>
  <si>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</si>
  <si>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</si>
  <si>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</si>
  <si>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</si>
  <si>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</si>
  <si>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</si>
  <si>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</si>
  <si>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</si>
  <si>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</si>
  <si>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</si>
  <si>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</si>
  <si>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</si>
  <si>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</si>
  <si>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</si>
  <si>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</si>
  <si>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</si>
  <si>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</si>
  <si>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</si>
  <si>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</si>
  <si>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</si>
  <si>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</si>
  <si>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</si>
  <si>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</si>
  <si>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</si>
  <si>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</si>
  <si>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</si>
  <si>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</si>
  <si>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</si>
  <si>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</si>
  <si>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</si>
  <si>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</si>
  <si>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</si>
  <si>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</si>
  <si>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</si>
  <si>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</si>
  <si>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</si>
  <si>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</si>
  <si>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</si>
  <si>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</si>
  <si>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</si>
  <si>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</si>
  <si>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</si>
  <si>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</si>
  <si>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</si>
  <si>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</si>
  <si>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</si>
  <si>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</si>
  <si>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</si>
  <si>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</si>
  <si>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</si>
  <si>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</si>
  <si>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</si>
  <si>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</si>
  <si>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</si>
  <si>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</si>
  <si>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</si>
  <si>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</si>
  <si>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</si>
  <si>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</si>
  <si>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</si>
  <si>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</si>
  <si>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</si>
  <si>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</si>
  <si>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</si>
  <si>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</si>
  <si>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</si>
  <si>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</si>
  <si>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</si>
  <si>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</si>
  <si>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</si>
  <si>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</si>
  <si>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</si>
  <si>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</si>
  <si>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</si>
  <si>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</si>
  <si>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</si>
  <si>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</si>
  <si>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</si>
  <si>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</si>
  <si>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</si>
  <si>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</si>
  <si>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</si>
  <si>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</si>
  <si>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</si>
  <si>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</si>
  <si>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</si>
  <si>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</si>
  <si>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</si>
  <si>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</si>
  <si>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</si>
  <si>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</si>
  <si>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</si>
  <si>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</si>
  <si>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</si>
  <si>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</si>
  <si>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</si>
  <si>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</si>
  <si>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</si>
  <si>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</si>
  <si>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</si>
  <si>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</si>
  <si>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</si>
  <si>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</si>
  <si>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</si>
  <si>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</si>
  <si>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</si>
  <si>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</si>
  <si>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</si>
  <si>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</si>
  <si>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</si>
  <si>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</si>
  <si>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</si>
  <si>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</si>
  <si>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</si>
  <si>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</si>
  <si>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</si>
  <si>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</si>
  <si>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</si>
  <si>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</si>
  <si>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</si>
  <si>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</si>
  <si>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</si>
  <si>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</si>
  <si>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</si>
  <si>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</si>
  <si>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</si>
  <si>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</si>
  <si>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</si>
  <si>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</si>
  <si>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</si>
  <si>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</si>
  <si>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</si>
  <si>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</si>
  <si>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</si>
  <si>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</si>
  <si>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</si>
  <si>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</si>
  <si>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</si>
  <si>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</si>
  <si>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</si>
  <si>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</si>
  <si>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</si>
  <si>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</si>
  <si>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</si>
  <si>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</si>
  <si>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</si>
  <si>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</si>
  <si>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</si>
  <si>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</si>
  <si>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</si>
  <si>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</si>
  <si>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</si>
  <si>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</si>
  <si>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</si>
  <si>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</si>
  <si>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</si>
  <si>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</si>
  <si>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</si>
  <si>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</si>
  <si>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</si>
  <si>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</si>
  <si>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</si>
  <si>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</si>
  <si>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</si>
  <si>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</si>
  <si>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</si>
  <si>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</si>
  <si>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</si>
  <si>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</si>
  <si>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</si>
  <si>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</si>
  <si>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</si>
  <si>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</si>
  <si>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</si>
  <si>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</si>
  <si>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</si>
  <si>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</si>
  <si>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</si>
  <si>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</si>
  <si>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</si>
  <si>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</si>
  <si>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</si>
  <si>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</si>
  <si>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</si>
  <si>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</si>
  <si>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</si>
  <si>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</si>
  <si>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</si>
  <si>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</si>
  <si>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</si>
  <si>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</si>
  <si>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</si>
  <si>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</si>
  <si>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</si>
  <si>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</si>
  <si>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</si>
  <si>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</si>
  <si>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</si>
  <si>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</si>
  <si>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</si>
  <si>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</si>
  <si>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</si>
  <si>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</si>
  <si>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</si>
  <si>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</si>
  <si>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</si>
  <si>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</si>
  <si>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</si>
  <si>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</si>
  <si>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</si>
  <si>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</si>
  <si>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</si>
  <si>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</si>
  <si>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</si>
  <si>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</si>
  <si>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</si>
  <si>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</si>
  <si>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</si>
  <si>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</si>
  <si>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</si>
  <si>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</si>
  <si>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</si>
  <si>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</si>
  <si>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</si>
  <si>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</si>
  <si>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</si>
  <si>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</si>
  <si>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</si>
  <si>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</si>
  <si>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</si>
  <si>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</si>
  <si>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</si>
  <si>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</si>
  <si>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</si>
  <si>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</si>
  <si>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</si>
  <si>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</si>
  <si>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</si>
  <si>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</si>
  <si>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</si>
  <si>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</si>
  <si>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</si>
  <si>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</si>
  <si>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</si>
  <si>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</si>
  <si>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</si>
  <si>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</si>
  <si>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</si>
  <si>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</si>
  <si>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</si>
  <si>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</si>
  <si>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</si>
  <si>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</si>
  <si>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</si>
  <si>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</si>
  <si>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</si>
  <si>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</si>
  <si>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</si>
  <si>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</si>
  <si>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</si>
  <si>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</si>
  <si>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</si>
  <si>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</si>
  <si>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</si>
  <si>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</si>
  <si>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</si>
  <si>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</si>
  <si>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</si>
  <si>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</si>
  <si>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</si>
  <si>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</si>
  <si>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</si>
  <si>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</si>
  <si>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</si>
  <si>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</si>
  <si>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</si>
  <si>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</si>
  <si>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</si>
  <si>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</si>
  <si>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</si>
  <si>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</si>
  <si>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</si>
  <si>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</si>
  <si>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</si>
  <si>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</si>
  <si>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</si>
  <si>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</si>
  <si>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</si>
  <si>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</si>
  <si>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</si>
  <si>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</si>
  <si>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</si>
  <si>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</si>
  <si>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</si>
  <si>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</si>
  <si>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</si>
  <si>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</si>
  <si>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</si>
  <si>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</si>
  <si>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</si>
  <si>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</si>
  <si>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</si>
  <si>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</si>
  <si>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</si>
  <si>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</si>
  <si>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</si>
  <si>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</si>
  <si>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</si>
  <si>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</si>
  <si>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</si>
  <si>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</si>
  <si>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</si>
  <si>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</si>
  <si>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</si>
  <si>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</si>
  <si>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</si>
  <si>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</si>
  <si>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</si>
  <si>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</si>
  <si>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</si>
  <si>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</si>
  <si>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</si>
  <si>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</si>
  <si>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</si>
  <si>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</si>
  <si>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</si>
  <si>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</si>
  <si>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</si>
  <si>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</si>
  <si>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</si>
  <si>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</si>
  <si>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</si>
  <si>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</si>
  <si>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</si>
  <si>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</si>
  <si>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</si>
  <si>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</si>
  <si>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</si>
  <si>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</si>
  <si>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</si>
  <si>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</si>
  <si>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</si>
  <si>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</si>
  <si>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</si>
  <si>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</si>
  <si>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</si>
  <si>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</si>
  <si>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</si>
  <si>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</si>
  <si>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</si>
  <si>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</si>
  <si>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</si>
  <si>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</si>
  <si>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</si>
  <si>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</si>
  <si>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</si>
  <si>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</si>
  <si>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</si>
  <si>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</si>
  <si>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</si>
  <si>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</si>
  <si>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</si>
  <si>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</si>
  <si>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</si>
  <si>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</si>
  <si>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</si>
  <si>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</si>
  <si>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</si>
  <si>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</si>
  <si>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</si>
  <si>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</si>
  <si>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</si>
  <si>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</si>
  <si>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</si>
  <si>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</si>
  <si>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</si>
  <si>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</si>
  <si>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</si>
  <si>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</si>
  <si>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</si>
  <si>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</si>
  <si>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</si>
  <si>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</si>
  <si>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</si>
  <si>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</si>
  <si>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</si>
  <si>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</si>
  <si>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</si>
  <si>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</si>
  <si>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</si>
  <si>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</si>
  <si>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</si>
  <si>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</si>
  <si>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</si>
  <si>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</si>
  <si>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</si>
  <si>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</si>
  <si>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</si>
  <si>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</si>
  <si>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</si>
  <si>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</si>
  <si>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</si>
  <si>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</si>
  <si>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</si>
  <si>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</si>
  <si>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</si>
  <si>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</si>
  <si>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</si>
  <si>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</si>
  <si>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</si>
  <si>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</si>
  <si>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</si>
  <si>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</si>
  <si>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</si>
  <si>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</si>
  <si>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</si>
  <si>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</si>
  <si>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</si>
  <si>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</si>
  <si>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</si>
  <si>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</si>
  <si>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</si>
  <si>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</si>
  <si>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</si>
  <si>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</si>
  <si>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</si>
  <si>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</si>
  <si>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</si>
  <si>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</si>
  <si>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</si>
  <si>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</si>
  <si>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</si>
  <si>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</si>
  <si>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</si>
  <si>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</si>
  <si>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</si>
  <si>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</si>
  <si>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</si>
  <si>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</si>
  <si>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</si>
  <si>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</si>
  <si>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</si>
  <si>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</si>
  <si>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</si>
  <si>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</si>
  <si>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</si>
  <si>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</si>
  <si>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</si>
  <si>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</si>
  <si>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</si>
  <si>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</si>
  <si>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</si>
  <si>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</si>
  <si>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</si>
  <si>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</si>
  <si>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</si>
  <si>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</si>
  <si>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</si>
  <si>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</si>
  <si>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</si>
  <si>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</si>
  <si>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</si>
  <si>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</si>
  <si>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</si>
  <si>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</si>
  <si>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</si>
  <si>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</si>
  <si>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</si>
  <si>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</si>
  <si>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</si>
  <si>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</si>
  <si>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</si>
  <si>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</si>
  <si>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</si>
  <si>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</si>
  <si>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</si>
  <si>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</si>
  <si>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</si>
  <si>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</si>
  <si>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</si>
  <si>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</si>
  <si>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</si>
  <si>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</si>
  <si>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</si>
  <si>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</si>
  <si>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</si>
  <si>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</si>
  <si>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</si>
  <si>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</si>
  <si>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</si>
  <si>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</si>
  <si>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</si>
  <si>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</si>
  <si>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</si>
  <si>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</si>
  <si>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</si>
  <si>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</si>
  <si>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</si>
  <si>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</si>
  <si>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</si>
  <si>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</si>
  <si>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</si>
  <si>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</si>
  <si>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</si>
  <si>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</si>
  <si>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</si>
  <si>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</si>
  <si>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</si>
  <si>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</si>
  <si>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</si>
  <si>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</si>
  <si>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</si>
  <si>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</si>
  <si>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</si>
  <si>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</si>
  <si>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</si>
  <si>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</si>
  <si>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</si>
  <si>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</si>
  <si>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</si>
  <si>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</si>
  <si>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</si>
  <si>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</si>
  <si>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</si>
  <si>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</si>
  <si>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</si>
  <si>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</si>
  <si>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</si>
  <si>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</si>
  <si>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</si>
  <si>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</si>
  <si>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</si>
  <si>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</si>
  <si>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</si>
  <si>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</si>
  <si>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</si>
  <si>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</si>
  <si>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</si>
  <si>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</si>
  <si>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</si>
  <si>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</si>
  <si>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</si>
  <si>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</si>
  <si>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</si>
  <si>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</si>
  <si>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</si>
  <si>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</si>
  <si>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</si>
  <si>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</si>
  <si>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</si>
  <si>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</si>
  <si>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</si>
  <si>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</si>
  <si>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</si>
  <si>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</si>
  <si>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</si>
  <si>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</si>
  <si>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</si>
  <si>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</si>
  <si>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</si>
  <si>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</si>
  <si>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</si>
  <si>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</si>
  <si>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</si>
  <si>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</si>
  <si>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</si>
  <si>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</si>
  <si>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</si>
  <si>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</si>
  <si>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</si>
  <si>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</si>
  <si>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</si>
  <si>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</si>
  <si>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</si>
  <si>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</si>
  <si>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</si>
  <si>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</si>
  <si>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</si>
  <si>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</si>
  <si>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</si>
  <si>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</si>
  <si>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</si>
  <si>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</si>
  <si>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</si>
  <si>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</si>
  <si>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</si>
  <si>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</si>
  <si>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</si>
  <si>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</si>
  <si>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</si>
  <si>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</si>
  <si>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</si>
  <si>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</si>
  <si>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</si>
  <si>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</si>
  <si>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</si>
  <si>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</si>
  <si>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</si>
  <si>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</si>
  <si>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</si>
  <si>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</si>
  <si>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</si>
  <si>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</si>
  <si>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</si>
  <si>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</si>
  <si>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</si>
  <si>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</si>
  <si>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</si>
  <si>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</si>
  <si>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</si>
  <si>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</si>
  <si>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</si>
  <si>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</si>
  <si>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</si>
  <si>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</si>
  <si>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</si>
  <si>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</si>
  <si>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</si>
  <si>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</si>
  <si>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</si>
  <si>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</si>
  <si>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</si>
  <si>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</si>
  <si>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</si>
  <si>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</si>
  <si>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</si>
  <si>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</si>
  <si>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</si>
  <si>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</si>
  <si>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</si>
  <si>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</si>
  <si>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</si>
  <si>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</si>
  <si>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</si>
  <si>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</si>
  <si>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</si>
  <si>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</si>
  <si>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</si>
  <si>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</si>
  <si>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</si>
  <si>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</si>
  <si>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</si>
  <si>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</si>
  <si>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</si>
  <si>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</si>
  <si>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</si>
  <si>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</si>
  <si>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</si>
  <si>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</si>
  <si>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</si>
  <si>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</si>
  <si>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</si>
  <si>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</si>
  <si>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</si>
  <si>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</si>
  <si>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</si>
  <si>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</si>
  <si>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</si>
  <si>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</si>
  <si>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</si>
  <si>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</si>
  <si>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</si>
  <si>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</si>
  <si>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</si>
  <si>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</si>
  <si>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</si>
  <si>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</si>
  <si>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</si>
  <si>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</si>
  <si>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</si>
  <si>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</si>
  <si>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</si>
  <si>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</si>
  <si>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</si>
  <si>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</si>
  <si>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</si>
  <si>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</si>
  <si>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</si>
  <si>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</si>
  <si>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</si>
  <si>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</si>
  <si>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</si>
  <si>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</si>
  <si>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</si>
  <si>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</si>
  <si>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</si>
  <si>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</si>
  <si>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</si>
  <si>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</si>
  <si>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</si>
  <si>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</si>
  <si>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</si>
  <si>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</si>
  <si>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</si>
  <si>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</si>
  <si>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</si>
  <si>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</si>
  <si>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</si>
  <si>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</si>
  <si>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</si>
  <si>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</si>
  <si>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</si>
  <si>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</si>
  <si>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</si>
  <si>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</si>
  <si>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</si>
  <si>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</si>
  <si>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</si>
  <si>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</si>
  <si>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</si>
  <si>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</si>
  <si>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</si>
  <si>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</si>
  <si>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</si>
  <si>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</si>
  <si>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</si>
  <si>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</si>
  <si>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</si>
  <si>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</si>
  <si>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</si>
  <si>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</si>
  <si>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</si>
  <si>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</si>
  <si>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</si>
  <si>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</si>
  <si>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</si>
  <si>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</si>
  <si>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</si>
  <si>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</si>
  <si>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</si>
  <si>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</si>
  <si>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</si>
  <si>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</si>
  <si>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</si>
  <si>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</si>
  <si>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</si>
  <si>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</si>
  <si>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</si>
  <si>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</si>
  <si>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</si>
  <si>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</si>
  <si>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</si>
  <si>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</si>
  <si>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</si>
  <si>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</si>
  <si>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</si>
  <si>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</si>
  <si>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</si>
  <si>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</si>
  <si>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</si>
  <si>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</si>
  <si>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</si>
  <si>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</si>
  <si>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</si>
  <si>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</si>
  <si>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</si>
  <si>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</si>
  <si>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</si>
  <si>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</si>
  <si>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</si>
  <si>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</si>
  <si>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</si>
  <si>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</si>
  <si>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</si>
  <si>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</si>
  <si>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</si>
  <si>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</si>
  <si>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</si>
  <si>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</si>
  <si>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</si>
  <si>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</si>
  <si>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</si>
  <si>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</si>
  <si>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</si>
  <si>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</si>
  <si>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</si>
  <si>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</si>
  <si>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</si>
  <si>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</si>
  <si>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</si>
  <si>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</si>
  <si>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</si>
  <si>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</si>
  <si>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</si>
  <si>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</si>
  <si>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</si>
  <si>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</si>
  <si>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</si>
  <si>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</si>
  <si>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</si>
  <si>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</si>
  <si>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</si>
  <si>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</si>
  <si>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</si>
  <si>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</si>
  <si>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</si>
  <si>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</si>
  <si>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</si>
  <si>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</si>
  <si>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</si>
  <si>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</si>
  <si>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</si>
  <si>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</si>
  <si>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</si>
  <si>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</si>
  <si>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</si>
  <si>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</si>
  <si>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</si>
  <si>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</si>
  <si>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</si>
  <si>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</si>
  <si>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</si>
  <si>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</si>
  <si>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</si>
  <si>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</si>
  <si>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</si>
  <si>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</si>
  <si>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</si>
  <si>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</si>
  <si>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</si>
  <si>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</si>
  <si>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</si>
  <si>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</si>
  <si>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</si>
  <si>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</si>
  <si>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</si>
  <si>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</si>
  <si>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</si>
  <si>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</si>
  <si>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</si>
  <si>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</si>
  <si>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</si>
  <si>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</si>
  <si>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</si>
  <si>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</si>
  <si>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</si>
  <si>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</si>
  <si>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</si>
  <si>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</si>
  <si>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</si>
  <si>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</si>
  <si>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</si>
  <si>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</si>
  <si>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</si>
  <si>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</si>
  <si>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</si>
  <si>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</si>
  <si>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</si>
  <si>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</si>
  <si>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</si>
  <si>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</si>
  <si>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</si>
  <si>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</si>
  <si>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</si>
  <si>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</si>
  <si>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</si>
  <si>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</si>
  <si>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</si>
  <si>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</si>
  <si>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</si>
  <si>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</si>
  <si>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</si>
  <si>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</si>
  <si>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</si>
  <si>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</si>
  <si>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</si>
  <si>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</si>
  <si>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</si>
  <si>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</si>
  <si>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</si>
  <si>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</si>
  <si>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</si>
  <si>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</si>
  <si>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</si>
  <si>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</si>
  <si>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</si>
  <si>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</si>
  <si>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</si>
  <si>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</si>
  <si>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</si>
  <si>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</si>
  <si>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</si>
  <si>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</si>
  <si>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</si>
  <si>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</si>
  <si>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</si>
  <si>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</si>
  <si>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</si>
  <si>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</si>
  <si>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</si>
  <si>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</si>
  <si>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</si>
  <si>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</si>
  <si>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</si>
  <si>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</si>
  <si>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</si>
  <si>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</si>
  <si>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</si>
  <si>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</si>
  <si>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</si>
  <si>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</si>
  <si>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</si>
  <si>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</si>
  <si>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</si>
  <si>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</si>
  <si>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</si>
  <si>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</si>
  <si>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</si>
  <si>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</si>
  <si>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</si>
  <si>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</si>
  <si>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</si>
  <si>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</si>
  <si>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</si>
  <si>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</si>
  <si>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</si>
  <si>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</si>
  <si>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</si>
  <si>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</si>
  <si>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</si>
  <si>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</si>
  <si>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</si>
  <si>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</si>
  <si>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</si>
  <si>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</si>
  <si>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</si>
  <si>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</si>
  <si>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</si>
  <si>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</si>
  <si>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</si>
  <si>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</si>
  <si>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</si>
  <si>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</si>
  <si>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</si>
  <si>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</si>
  <si>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</si>
  <si>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</si>
  <si>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</si>
  <si>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</si>
  <si>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</si>
  <si>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</si>
  <si>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</si>
  <si>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</si>
  <si>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</si>
  <si>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</si>
  <si>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</si>
  <si>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</si>
  <si>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</si>
  <si>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</si>
  <si>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</si>
  <si>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</si>
  <si>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</si>
  <si>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</si>
  <si>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</si>
  <si>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</si>
  <si>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</si>
  <si>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</si>
  <si>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</si>
  <si>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</si>
  <si>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</si>
  <si>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</si>
  <si>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</si>
  <si>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</si>
  <si>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</si>
  <si>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</si>
  <si>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</si>
  <si>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</si>
  <si>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</si>
  <si>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</si>
  <si>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</si>
  <si>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</si>
  <si>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</si>
  <si>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</si>
  <si>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</si>
  <si>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</si>
  <si>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</si>
  <si>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</si>
  <si>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</si>
  <si>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</si>
  <si>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</si>
  <si>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</si>
  <si>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</si>
  <si>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</si>
  <si>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</si>
  <si>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</si>
  <si>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</si>
  <si>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</si>
  <si>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</si>
  <si>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</si>
  <si>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</si>
  <si>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</si>
  <si>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</si>
  <si>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</si>
  <si>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</si>
  <si>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</si>
  <si>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</si>
  <si>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</si>
  <si>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</si>
  <si>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</si>
  <si>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</si>
  <si>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</si>
  <si>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</si>
  <si>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</si>
  <si>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</si>
  <si>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</si>
  <si>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</si>
  <si>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</si>
  <si>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</si>
  <si>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</si>
  <si>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</si>
  <si>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</si>
  <si>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</si>
  <si>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</si>
  <si>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</si>
  <si>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</si>
  <si>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</si>
  <si>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</si>
  <si>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</si>
  <si>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</si>
  <si>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</si>
  <si>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</si>
  <si>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</si>
  <si>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</si>
  <si>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</si>
  <si>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</si>
  <si>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</si>
  <si>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</si>
  <si>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</si>
  <si>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</si>
  <si>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</si>
  <si>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</si>
  <si>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</si>
  <si>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</si>
  <si>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</si>
  <si>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</si>
  <si>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</si>
  <si>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</si>
  <si>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</si>
  <si>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</si>
  <si>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</si>
  <si>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</si>
  <si>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</si>
  <si>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</si>
  <si>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</si>
  <si>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</si>
  <si>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</si>
  <si>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</si>
  <si>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</si>
  <si>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</si>
  <si>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</si>
  <si>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</si>
  <si>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</si>
  <si>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</si>
  <si>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</si>
  <si>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</si>
  <si>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</si>
  <si>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</si>
  <si>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</si>
  <si>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</si>
  <si>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</si>
  <si>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</si>
  <si>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</si>
  <si>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</si>
  <si>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</si>
  <si>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</si>
  <si>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</si>
  <si>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</si>
  <si>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</si>
  <si>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</si>
  <si>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</si>
  <si>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</si>
  <si>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</si>
  <si>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</si>
  <si>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</si>
  <si>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</si>
  <si>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</si>
  <si>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</si>
  <si>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</si>
  <si>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</si>
  <si>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</si>
  <si>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</si>
  <si>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</si>
  <si>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</si>
  <si>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</si>
  <si>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</si>
  <si>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</si>
  <si>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</si>
  <si>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</si>
  <si>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</si>
  <si>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</si>
  <si>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</si>
  <si>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</si>
  <si>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</si>
  <si>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</si>
  <si>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</si>
  <si>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</si>
  <si>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</si>
  <si>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</si>
  <si>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</si>
  <si>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</si>
  <si>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</si>
  <si>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</si>
  <si>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</si>
  <si>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</si>
  <si>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</si>
  <si>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</si>
  <si>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</si>
  <si>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</si>
  <si>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</si>
  <si>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</si>
  <si>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</si>
  <si>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</si>
  <si>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</si>
  <si>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</si>
  <si>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</si>
  <si>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</si>
  <si>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</si>
  <si>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</si>
  <si>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</si>
  <si>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</si>
  <si>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</si>
  <si>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</si>
  <si>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</si>
  <si>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</si>
  <si>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</si>
  <si>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</si>
  <si>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</si>
  <si>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</si>
  <si>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</si>
  <si>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</si>
  <si>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</si>
  <si>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</si>
  <si>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</si>
  <si>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</si>
  <si>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</si>
  <si>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</si>
  <si>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</si>
  <si>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</si>
  <si>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</si>
  <si>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</si>
  <si>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</si>
  <si>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</si>
  <si>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</si>
  <si>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</si>
  <si>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</si>
  <si>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</si>
  <si>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</si>
  <si>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</si>
  <si>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</si>
  <si>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</si>
  <si>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</si>
  <si>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</si>
  <si>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</si>
  <si>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</si>
  <si>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</si>
  <si>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</si>
  <si>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</si>
  <si>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</si>
  <si>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</si>
  <si>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</si>
  <si>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</si>
  <si>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</si>
  <si>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</si>
  <si>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</si>
  <si>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</si>
  <si>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</si>
  <si>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</si>
  <si>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</si>
  <si>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</si>
  <si>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</si>
  <si>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</si>
  <si>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</si>
  <si>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</si>
  <si>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</si>
  <si>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</si>
  <si>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</si>
  <si>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</si>
  <si>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</si>
  <si>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</si>
  <si>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</si>
  <si>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</si>
  <si>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</si>
  <si>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</si>
  <si>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</si>
  <si>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</si>
  <si>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</si>
  <si>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</si>
  <si>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</si>
  <si>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</si>
  <si>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</si>
  <si>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</si>
  <si>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</si>
  <si>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</si>
  <si>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</si>
  <si>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</si>
  <si>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</si>
  <si>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</si>
  <si>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</si>
  <si>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</si>
  <si>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</si>
  <si>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</si>
  <si>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</si>
  <si>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</si>
  <si>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</si>
  <si>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</si>
  <si>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</si>
  <si>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</si>
  <si>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</si>
  <si>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</si>
  <si>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</si>
  <si>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</si>
  <si>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</si>
  <si>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</si>
  <si>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</si>
  <si>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</si>
  <si>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</si>
  <si>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</si>
  <si>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</si>
  <si>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</si>
  <si>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</si>
  <si>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</si>
  <si>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</si>
  <si>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</si>
  <si>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</si>
  <si>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</si>
  <si>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</si>
  <si>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</si>
  <si>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</si>
  <si>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</si>
  <si>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</si>
  <si>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</si>
  <si>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</si>
  <si>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</si>
  <si>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</si>
  <si>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</si>
  <si>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</si>
  <si>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</si>
  <si>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</si>
  <si>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</si>
  <si>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</si>
  <si>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</si>
  <si>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</si>
  <si>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</si>
  <si>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</si>
  <si>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</si>
  <si>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</si>
  <si>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</si>
  <si>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</si>
  <si>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</si>
  <si>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</si>
  <si>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</si>
  <si>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</si>
  <si>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</si>
  <si>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</si>
  <si>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</si>
  <si>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</si>
  <si>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</si>
  <si>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</si>
  <si>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</si>
  <si>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</si>
  <si>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</si>
  <si>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</si>
  <si>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</si>
  <si>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</si>
  <si>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</si>
  <si>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</si>
  <si>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</si>
  <si>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</si>
  <si>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</si>
  <si>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</si>
  <si>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</si>
  <si>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</si>
  <si>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</si>
  <si>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</si>
  <si>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</si>
  <si>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</si>
  <si>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</si>
  <si>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</si>
  <si>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</si>
  <si>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</si>
  <si>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</si>
  <si>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</si>
  <si>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</si>
  <si>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</si>
  <si>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</si>
  <si>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</si>
  <si>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</si>
  <si>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</si>
  <si>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</si>
  <si>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</si>
  <si>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</si>
  <si>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</si>
  <si>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</si>
  <si>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</si>
  <si>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</si>
  <si>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</si>
  <si>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</si>
  <si>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</si>
  <si>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</si>
  <si>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</si>
  <si>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</si>
  <si>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</si>
  <si>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</si>
  <si>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</si>
  <si>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</si>
  <si>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</si>
  <si>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</si>
  <si>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</si>
  <si>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</si>
  <si>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</si>
  <si>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</si>
  <si>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</si>
  <si>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</si>
  <si>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</si>
  <si>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</si>
  <si>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</si>
  <si>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</si>
  <si>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</si>
  <si>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</si>
  <si>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</si>
  <si>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</si>
  <si>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</si>
  <si>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</si>
  <si>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</si>
  <si>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</si>
  <si>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</si>
  <si>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</si>
  <si>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</si>
  <si>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</si>
  <si>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</si>
  <si>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</si>
  <si>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</si>
  <si>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</si>
  <si>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</si>
  <si>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</si>
  <si>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</si>
  <si>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</si>
  <si>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</si>
  <si>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</si>
  <si>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</si>
  <si>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</si>
  <si>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</si>
  <si>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</si>
  <si>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</si>
  <si>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</si>
  <si>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</si>
  <si>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</si>
  <si>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</si>
  <si>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</si>
  <si>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</si>
  <si>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</si>
  <si>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</si>
  <si>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</si>
  <si>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</si>
  <si>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</si>
  <si>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</si>
  <si>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</si>
  <si>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</si>
  <si>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</si>
  <si>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</si>
  <si>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</si>
  <si>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</si>
  <si>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</si>
  <si>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</si>
  <si>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</si>
  <si>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</si>
  <si>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</si>
  <si>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</si>
  <si>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</si>
  <si>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</si>
  <si>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</si>
  <si>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</si>
  <si>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</si>
  <si>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</si>
  <si>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</si>
  <si>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</si>
  <si>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</si>
  <si>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</si>
  <si>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</si>
  <si>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</si>
  <si>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</si>
  <si>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</si>
  <si>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</si>
  <si>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</si>
  <si>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</si>
  <si>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</si>
  <si>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</si>
  <si>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</si>
  <si>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</si>
  <si>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</si>
  <si>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</si>
  <si>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</si>
  <si>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</si>
  <si>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</si>
  <si>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</si>
  <si>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</si>
  <si>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</si>
  <si>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</si>
  <si>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</si>
  <si>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</si>
  <si>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</si>
  <si>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</si>
  <si>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</si>
  <si>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</si>
  <si>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</si>
  <si>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</si>
  <si>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</si>
  <si>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</si>
  <si>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</si>
  <si>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</si>
  <si>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</si>
  <si>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</si>
  <si>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</si>
  <si>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</si>
  <si>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</si>
  <si>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</si>
  <si>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</si>
  <si>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</si>
  <si>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</si>
  <si>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</si>
  <si>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</si>
  <si>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</si>
  <si>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</si>
  <si>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</si>
  <si>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</si>
  <si>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</si>
  <si>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</si>
  <si>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</si>
  <si>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</si>
  <si>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</si>
  <si>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</si>
  <si>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</si>
  <si>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</si>
  <si>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</si>
  <si>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</si>
  <si>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</si>
  <si>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</si>
  <si>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</si>
  <si>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</si>
  <si>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</si>
  <si>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</si>
  <si>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</si>
  <si>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</si>
  <si>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</si>
  <si>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</si>
  <si>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</si>
  <si>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</si>
  <si>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</si>
  <si>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</si>
  <si>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</si>
  <si>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</si>
  <si>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</si>
  <si>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</si>
  <si>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</si>
  <si>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</si>
  <si>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</si>
  <si>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</si>
  <si>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</si>
  <si>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</si>
  <si>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</si>
  <si>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</si>
  <si>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</si>
  <si>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</si>
  <si>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</si>
  <si>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</si>
  <si>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</si>
  <si>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</si>
  <si>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</si>
  <si>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</si>
  <si>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</si>
  <si>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</si>
  <si>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</si>
  <si>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</si>
  <si>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</si>
  <si>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</si>
  <si>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</si>
  <si>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</si>
  <si>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</si>
  <si>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</si>
  <si>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</si>
  <si>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</si>
  <si>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</si>
  <si>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</si>
  <si>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</si>
  <si>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</si>
  <si>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</si>
  <si>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</si>
  <si>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</si>
  <si>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</si>
  <si>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</si>
  <si>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</si>
  <si>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</si>
  <si>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</si>
  <si>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</si>
  <si>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</si>
  <si>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</si>
  <si>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</si>
  <si>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</si>
  <si>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</si>
  <si>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</si>
  <si>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</si>
  <si>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</si>
  <si>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</si>
  <si>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</si>
  <si>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</si>
  <si>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</si>
  <si>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</si>
  <si>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</si>
  <si>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</si>
  <si>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</si>
  <si>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</si>
  <si>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</si>
  <si>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</si>
  <si>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</si>
  <si>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</si>
  <si>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</si>
  <si>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</si>
  <si>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</si>
  <si>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</si>
  <si>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</si>
  <si>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</si>
  <si>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</si>
  <si>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</si>
  <si>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</si>
  <si>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</si>
  <si>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</si>
  <si>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</si>
  <si>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</si>
  <si>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</si>
  <si>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</si>
  <si>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</si>
  <si>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</si>
  <si>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</si>
  <si>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</si>
  <si>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</si>
  <si>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</si>
  <si>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</si>
  <si>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</si>
  <si>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</si>
  <si>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</si>
  <si>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</si>
  <si>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</si>
  <si>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</si>
  <si>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</si>
  <si>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</si>
  <si>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</si>
  <si>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</si>
  <si>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</si>
  <si>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</si>
  <si>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</si>
  <si>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</si>
  <si>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</si>
  <si>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</si>
  <si>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</si>
  <si>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</si>
  <si>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</si>
  <si>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</si>
  <si>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</si>
  <si>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</si>
  <si>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</si>
  <si>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</si>
  <si>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</si>
  <si>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</si>
  <si>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</si>
  <si>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</si>
  <si>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</si>
  <si>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</si>
  <si>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</si>
  <si>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</si>
  <si>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</si>
  <si>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</si>
  <si>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</si>
  <si>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</si>
  <si>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</si>
  <si>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</si>
  <si>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</si>
  <si>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</si>
  <si>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</si>
  <si>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</si>
  <si>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</si>
  <si>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</si>
  <si>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</si>
  <si>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</si>
  <si>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</si>
  <si>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</si>
  <si>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</si>
  <si>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</si>
  <si>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</si>
  <si>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</si>
  <si>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</si>
  <si>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</si>
  <si>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</si>
  <si>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</si>
  <si>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</si>
  <si>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</si>
  <si>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</si>
  <si>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</si>
  <si>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</si>
  <si>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</si>
  <si>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</si>
  <si>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</si>
  <si>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</si>
  <si>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</si>
  <si>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</si>
  <si>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</si>
  <si>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</si>
  <si>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</si>
  <si>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</si>
  <si>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</si>
  <si>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</si>
  <si>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</si>
  <si>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</si>
  <si>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</si>
  <si>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</si>
  <si>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</si>
  <si>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</si>
  <si>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</si>
  <si>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</si>
  <si>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</si>
  <si>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</si>
  <si>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</si>
  <si>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</si>
  <si>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</si>
  <si>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</si>
  <si>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</si>
  <si>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</si>
  <si>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</si>
  <si>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</si>
  <si>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</si>
  <si>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</si>
  <si>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</si>
  <si>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</si>
  <si>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</si>
  <si>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</si>
  <si>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</si>
  <si>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</si>
  <si>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</si>
  <si>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</si>
  <si>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</si>
  <si>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</si>
  <si>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</si>
  <si>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</si>
  <si>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</si>
  <si>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</si>
  <si>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</si>
  <si>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</si>
  <si>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</si>
  <si>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</si>
  <si>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</si>
  <si>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</si>
  <si>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</si>
  <si>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</si>
  <si>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</si>
  <si>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</si>
  <si>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</si>
  <si>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</si>
  <si>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</si>
  <si>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</si>
  <si>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</si>
  <si>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</si>
  <si>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</si>
  <si>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</si>
  <si>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</si>
  <si>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</si>
  <si>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</si>
  <si>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</si>
  <si>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</si>
  <si>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</si>
  <si>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</si>
  <si>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</si>
  <si>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</si>
  <si>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</si>
  <si>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</si>
  <si>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</si>
  <si>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</si>
  <si>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</si>
  <si>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</si>
  <si>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</si>
  <si>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</si>
  <si>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</si>
  <si>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</si>
  <si>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</si>
  <si>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</si>
  <si>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</si>
  <si>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</si>
  <si>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</si>
  <si>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</si>
  <si>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</si>
  <si>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</si>
  <si>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</si>
  <si>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</si>
  <si>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</si>
  <si>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</si>
  <si>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</si>
  <si>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</si>
  <si>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</si>
  <si>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</si>
  <si>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</si>
  <si>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</si>
  <si>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</si>
  <si>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</si>
  <si>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</si>
  <si>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</si>
  <si>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</si>
  <si>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</si>
  <si>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</si>
  <si>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</si>
  <si>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</si>
  <si>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</si>
  <si>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</si>
  <si>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</si>
  <si>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</si>
  <si>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</si>
  <si>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</si>
  <si>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</si>
  <si>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</si>
  <si>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</si>
  <si>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</si>
  <si>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</si>
  <si>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</si>
  <si>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</si>
  <si>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</si>
  <si>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</si>
  <si>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</si>
  <si>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</si>
  <si>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</si>
  <si>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</si>
  <si>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</si>
  <si>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</si>
  <si>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</si>
  <si>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</si>
  <si>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</si>
  <si>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</si>
  <si>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</si>
  <si>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</si>
  <si>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</si>
  <si>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</si>
  <si>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</si>
  <si>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</si>
  <si>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</si>
  <si>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</si>
  <si>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</si>
  <si>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</si>
  <si>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</si>
  <si>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</si>
  <si>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</si>
  <si>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</si>
  <si>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</si>
  <si>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</si>
  <si>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</si>
  <si>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</si>
  <si>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</si>
  <si>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</si>
  <si>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</si>
  <si>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</si>
  <si>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</si>
  <si>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</si>
  <si>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</si>
  <si>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</si>
  <si>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</si>
  <si>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</si>
  <si>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</si>
  <si>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</si>
  <si>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</si>
  <si>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</si>
  <si>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</si>
  <si>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</si>
  <si>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</si>
  <si>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</si>
  <si>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</si>
  <si>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</si>
  <si>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</si>
  <si>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</si>
  <si>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</si>
  <si>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</si>
  <si>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</si>
  <si>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</si>
  <si>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</si>
  <si>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</si>
  <si>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</si>
  <si>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</si>
  <si>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</si>
  <si>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</si>
  <si>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</si>
  <si>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</si>
  <si>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</si>
  <si>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</si>
  <si>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</si>
  <si>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</si>
  <si>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</si>
  <si>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</si>
  <si>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</si>
  <si>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</si>
  <si>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</si>
  <si>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</si>
  <si>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</si>
  <si>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</si>
  <si>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</si>
  <si>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</si>
  <si>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</si>
  <si>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</si>
  <si>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</si>
  <si>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</si>
  <si>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</si>
  <si>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</si>
  <si>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</si>
  <si>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</si>
  <si>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</si>
  <si>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</si>
  <si>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</si>
  <si>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</si>
  <si>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</si>
  <si>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</si>
  <si>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</si>
  <si>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</si>
  <si>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</si>
  <si>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</si>
  <si>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</si>
  <si>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</si>
  <si>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</si>
  <si>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</si>
  <si>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</si>
  <si>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</si>
  <si>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</si>
  <si>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</si>
  <si>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</si>
  <si>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</si>
  <si>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</si>
  <si>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</si>
  <si>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</si>
  <si>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</si>
  <si>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</si>
  <si>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</si>
  <si>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</si>
  <si>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</si>
  <si>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</si>
  <si>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</si>
  <si>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</si>
  <si>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</si>
  <si>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</si>
  <si>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</si>
  <si>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</si>
  <si>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</si>
  <si>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</si>
  <si>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</si>
  <si>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</si>
  <si>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</si>
  <si>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</si>
  <si>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</si>
  <si>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</si>
  <si>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</si>
  <si>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</si>
  <si>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</si>
  <si>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</si>
  <si>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</si>
  <si>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</si>
  <si>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</si>
  <si>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</si>
  <si>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</si>
  <si>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</si>
  <si>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</si>
  <si>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</si>
  <si>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</si>
  <si>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</si>
  <si>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</si>
  <si>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</si>
  <si>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</si>
  <si>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</si>
  <si>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</si>
  <si>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</si>
  <si>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</si>
  <si>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</si>
  <si>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</si>
  <si>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</si>
  <si>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</si>
  <si>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</si>
  <si>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</si>
  <si>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</si>
  <si>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</si>
  <si>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</si>
  <si>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</si>
  <si>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</si>
  <si>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</si>
  <si>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</si>
  <si>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</si>
  <si>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</si>
  <si>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</si>
  <si>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</si>
  <si>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</si>
  <si>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</si>
  <si>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</si>
  <si>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</si>
  <si>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</si>
  <si>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</si>
  <si>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</si>
  <si>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</si>
  <si>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</si>
  <si>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</si>
  <si>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</si>
  <si>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</si>
  <si>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</si>
  <si>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</si>
  <si>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</si>
  <si>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</si>
  <si>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</si>
  <si>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</si>
  <si>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</si>
  <si>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</si>
  <si>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</si>
  <si>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</si>
  <si>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</si>
  <si>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</si>
  <si>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</si>
  <si>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</si>
  <si>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</si>
  <si>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</si>
  <si>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</si>
  <si>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</si>
  <si>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</si>
  <si>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</si>
  <si>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</si>
  <si>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</si>
  <si>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</si>
  <si>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</si>
  <si>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</si>
  <si>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</si>
  <si>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</si>
  <si>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</si>
  <si>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</si>
  <si>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</si>
  <si>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</si>
  <si>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</si>
  <si>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</si>
  <si>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</si>
  <si>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</si>
  <si>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</si>
  <si>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</si>
  <si>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</si>
  <si>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</si>
  <si>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</si>
  <si>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</si>
  <si>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</si>
  <si>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</si>
  <si>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</si>
  <si>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</si>
  <si>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</si>
  <si>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</si>
  <si>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</si>
  <si>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</si>
  <si>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</si>
  <si>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</si>
  <si>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</si>
  <si>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</si>
  <si>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</si>
  <si>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</si>
  <si>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</si>
  <si>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</si>
  <si>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</si>
  <si>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</si>
  <si>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</si>
  <si>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</si>
  <si>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</si>
  <si>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</si>
  <si>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</si>
  <si>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</si>
  <si>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</si>
  <si>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</si>
  <si>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</si>
  <si>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</si>
  <si>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</si>
  <si>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</si>
  <si>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</si>
  <si>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</si>
  <si>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</si>
  <si>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</si>
  <si>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</si>
  <si>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</si>
  <si>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</si>
  <si>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</si>
  <si>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</si>
  <si>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</si>
  <si>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</si>
  <si>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</si>
  <si>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</si>
  <si>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</si>
  <si>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</si>
  <si>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</si>
  <si>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</si>
  <si>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</si>
  <si>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</si>
  <si>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</si>
  <si>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</si>
  <si>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</si>
  <si>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</si>
  <si>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</si>
  <si>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</si>
  <si>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</si>
  <si>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</si>
  <si>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</si>
  <si>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</si>
  <si>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</si>
  <si>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</si>
  <si>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</si>
  <si>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</si>
  <si>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</si>
  <si>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</si>
  <si>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</si>
  <si>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</si>
  <si>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</si>
  <si>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</si>
  <si>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</si>
  <si>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</si>
  <si>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</si>
  <si>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</si>
  <si>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</si>
  <si>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</si>
  <si>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</si>
  <si>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</si>
  <si>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</si>
  <si>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</si>
  <si>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</si>
  <si>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</si>
  <si>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</si>
  <si>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</si>
  <si>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</si>
  <si>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</si>
  <si>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</si>
  <si>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</si>
  <si>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</si>
  <si>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</si>
  <si>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</si>
  <si>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</si>
  <si>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</si>
  <si>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</si>
  <si>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</si>
  <si>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</si>
  <si>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</si>
  <si>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</si>
  <si>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</si>
  <si>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</si>
  <si>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</si>
  <si>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</si>
  <si>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</si>
  <si>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</si>
  <si>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</si>
  <si>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</si>
  <si>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</si>
  <si>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</si>
  <si>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</si>
  <si>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</si>
  <si>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</si>
  <si>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</si>
  <si>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</si>
  <si>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</si>
  <si>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</si>
  <si>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</si>
  <si>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</si>
  <si>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</si>
  <si>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</si>
  <si>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</si>
  <si>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</si>
  <si>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</si>
  <si>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</si>
  <si>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</si>
  <si>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</si>
  <si>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</si>
  <si>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</si>
  <si>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</si>
  <si>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</si>
  <si>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</si>
  <si>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</si>
  <si>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</si>
  <si>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</si>
  <si>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</si>
  <si>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</si>
  <si>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</si>
  <si>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</si>
  <si>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</si>
  <si>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</si>
  <si>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</si>
  <si>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</si>
  <si>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</si>
  <si>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</si>
  <si>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</si>
  <si>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</si>
  <si>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</si>
  <si>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</si>
  <si>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</si>
  <si>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</si>
  <si>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</si>
  <si>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</si>
  <si>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</si>
  <si>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</si>
  <si>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</si>
  <si>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</si>
  <si>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</si>
  <si>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</si>
  <si>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</si>
  <si>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</si>
  <si>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</si>
  <si>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</si>
  <si>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</si>
  <si>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</si>
  <si>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</si>
  <si>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</si>
  <si>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</si>
  <si>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</si>
  <si>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</si>
  <si>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</si>
  <si>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</si>
  <si>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</si>
  <si>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</si>
  <si>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</si>
  <si>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</si>
  <si>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</si>
  <si>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</si>
  <si>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</si>
  <si>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</si>
  <si>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</si>
  <si>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</si>
  <si>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</si>
  <si>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</si>
  <si>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</si>
  <si>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</si>
  <si>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</si>
  <si>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</si>
  <si>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</si>
  <si>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</si>
  <si>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</si>
  <si>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</si>
  <si>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</si>
  <si>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</si>
  <si>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</si>
  <si>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</si>
  <si>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</si>
  <si>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</si>
  <si>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</si>
  <si>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</si>
  <si>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</si>
  <si>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</si>
  <si>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</si>
  <si>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</si>
  <si>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</si>
  <si>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</si>
  <si>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</si>
  <si>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</si>
  <si>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</si>
  <si>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</si>
  <si>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</si>
  <si>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</si>
  <si>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</si>
  <si>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</si>
  <si>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</si>
  <si>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</si>
  <si>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</si>
  <si>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</si>
  <si>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</si>
  <si>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</si>
  <si>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</si>
  <si>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</si>
  <si>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</si>
  <si>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</si>
  <si>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</si>
  <si>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</si>
  <si>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</si>
  <si>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</si>
  <si>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</si>
  <si>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</si>
  <si>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</si>
  <si>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</si>
  <si>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</si>
  <si>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</si>
  <si>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</si>
  <si>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</si>
  <si>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</si>
  <si>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</si>
  <si>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</si>
  <si>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</si>
  <si>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</si>
  <si>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</si>
  <si>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</si>
  <si>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</si>
  <si>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</si>
  <si>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</si>
  <si>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</si>
  <si>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</si>
  <si>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</si>
  <si>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</si>
  <si>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</si>
  <si>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</si>
  <si>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</si>
  <si>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</si>
  <si>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</si>
  <si>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</si>
  <si>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</si>
  <si>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</si>
  <si>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</si>
  <si>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</si>
  <si>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</si>
  <si>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</si>
  <si>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</si>
  <si>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</si>
  <si>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</si>
  <si>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</si>
  <si>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</si>
  <si>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</si>
  <si>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</si>
  <si>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</si>
  <si>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</si>
  <si>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</si>
  <si>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</si>
  <si>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</si>
  <si>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</si>
  <si>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</si>
  <si>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</si>
  <si>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</si>
  <si>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</si>
  <si>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</si>
  <si>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</si>
  <si>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</si>
  <si>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</si>
  <si>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</si>
  <si>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</si>
  <si>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</si>
  <si>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</si>
  <si>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</si>
  <si>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</si>
  <si>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</si>
  <si>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</si>
  <si>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</si>
  <si>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</si>
  <si>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</si>
  <si>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</si>
  <si>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</si>
  <si>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</si>
  <si>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</si>
  <si>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</si>
  <si>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</si>
  <si>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</si>
  <si>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</si>
  <si>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</si>
  <si>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</si>
  <si>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</si>
  <si>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</si>
  <si>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</si>
  <si>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</si>
  <si>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</si>
  <si>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</si>
  <si>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</si>
  <si>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</si>
  <si>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</si>
  <si>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</si>
  <si>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</si>
  <si>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</si>
  <si>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</si>
  <si>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</si>
  <si>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</si>
  <si>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</si>
  <si>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</si>
  <si>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</si>
  <si>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</si>
  <si>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</si>
  <si>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</si>
  <si>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</si>
  <si>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</si>
  <si>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</si>
  <si>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</si>
  <si>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</si>
  <si>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</si>
  <si>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</si>
  <si>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</si>
  <si>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</si>
  <si>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</si>
  <si>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</si>
  <si>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</si>
  <si>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</si>
  <si>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</si>
  <si>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</si>
  <si>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</si>
  <si>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</si>
  <si>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</si>
  <si>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</si>
  <si>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</si>
  <si>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</si>
  <si>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</si>
  <si>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</si>
  <si>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</si>
  <si>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</si>
  <si>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</si>
  <si>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</si>
  <si>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</si>
  <si>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</si>
  <si>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</si>
  <si>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</si>
  <si>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</si>
  <si>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</si>
  <si>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</si>
  <si>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</si>
  <si>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</si>
  <si>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</si>
  <si>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</si>
  <si>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</si>
  <si>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</si>
  <si>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</si>
  <si>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</si>
  <si>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</si>
  <si>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</si>
  <si>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</si>
  <si>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</si>
  <si>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</si>
  <si>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</si>
  <si>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</si>
  <si>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</si>
  <si>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</si>
  <si>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</si>
  <si>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</si>
  <si>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</si>
  <si>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</si>
  <si>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</si>
  <si>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</si>
  <si>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</si>
  <si>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</si>
  <si>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</si>
  <si>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</si>
  <si>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</si>
  <si>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</si>
  <si>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</si>
  <si>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</si>
  <si>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</si>
  <si>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</si>
  <si>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</si>
  <si>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</si>
  <si>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</si>
  <si>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</si>
  <si>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</si>
  <si>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</si>
  <si>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</si>
  <si>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</si>
  <si>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</si>
  <si>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</si>
  <si>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</si>
  <si>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</si>
  <si>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</si>
  <si>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</si>
  <si>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</si>
  <si>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</si>
  <si>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</si>
  <si>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</si>
  <si>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</si>
  <si>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</si>
  <si>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</si>
  <si>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</si>
  <si>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</si>
  <si>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</si>
  <si>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</si>
  <si>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</si>
  <si>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</si>
  <si>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</si>
  <si>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</si>
  <si>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</si>
  <si>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</si>
  <si>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</si>
  <si>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</si>
  <si>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</si>
  <si>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</si>
  <si>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</si>
  <si>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</si>
  <si>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</si>
  <si>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</si>
  <si>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</si>
  <si>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</si>
  <si>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</si>
  <si>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</si>
  <si>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</si>
  <si>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</si>
  <si>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</si>
  <si>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</si>
  <si>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</si>
  <si>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</si>
  <si>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</si>
  <si>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</si>
  <si>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</si>
  <si>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</si>
  <si>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</si>
  <si>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</si>
  <si>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</si>
  <si>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</si>
  <si>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</si>
  <si>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</si>
  <si>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</si>
  <si>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</si>
  <si>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</si>
  <si>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</si>
  <si>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</si>
  <si>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</si>
  <si>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</si>
  <si>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</si>
  <si>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</si>
  <si>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</si>
  <si>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</si>
  <si>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</si>
  <si>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</si>
  <si>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</si>
  <si>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</si>
  <si>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</si>
  <si>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</si>
  <si>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</si>
  <si>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</si>
  <si>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</si>
  <si>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</si>
  <si>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</si>
  <si>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</si>
  <si>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</si>
  <si>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</si>
  <si>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</si>
  <si>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</si>
  <si>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</si>
  <si>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</si>
  <si>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</si>
  <si>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</si>
  <si>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</si>
  <si>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</si>
  <si>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</si>
  <si>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</si>
  <si>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</si>
  <si>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</si>
  <si>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</si>
  <si>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</si>
  <si>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</si>
  <si>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</si>
  <si>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</si>
  <si>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</si>
  <si>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</si>
  <si>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</si>
  <si>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</si>
  <si>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</si>
  <si>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</si>
  <si>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</si>
  <si>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</si>
  <si>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</si>
  <si>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</si>
  <si>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</si>
  <si>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</si>
  <si>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</si>
  <si>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</si>
  <si>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</si>
  <si>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</si>
  <si>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</si>
  <si>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</si>
  <si>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</si>
  <si>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</si>
  <si>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</si>
  <si>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</si>
  <si>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</si>
  <si>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</si>
  <si>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</si>
  <si>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</si>
  <si>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</si>
  <si>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</si>
  <si>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</si>
  <si>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</si>
  <si>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</si>
  <si>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</si>
  <si>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</si>
  <si>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</si>
  <si>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</si>
  <si>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</si>
  <si>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</si>
  <si>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</si>
  <si>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</si>
  <si>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</si>
  <si>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</si>
  <si>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</si>
  <si>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</si>
  <si>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</si>
  <si>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</si>
  <si>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</si>
  <si>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</si>
  <si>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</si>
  <si>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</si>
  <si>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</si>
  <si>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</si>
  <si>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</si>
  <si>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</si>
  <si>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</si>
  <si>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</si>
  <si>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</si>
  <si>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</si>
  <si>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</si>
  <si>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</si>
  <si>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</si>
  <si>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</si>
  <si>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</si>
  <si>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</si>
  <si>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</si>
  <si>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</si>
  <si>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</si>
  <si>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</si>
  <si>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</si>
  <si>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</si>
  <si>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</si>
  <si>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</si>
  <si>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</si>
  <si>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</si>
  <si>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</si>
  <si>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</si>
  <si>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</si>
  <si>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</si>
  <si>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</si>
  <si>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</si>
  <si>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</si>
  <si>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</si>
  <si>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</si>
  <si>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</si>
  <si>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</si>
  <si>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</si>
  <si>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</si>
  <si>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</si>
  <si>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</si>
  <si>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</si>
  <si>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</si>
  <si>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</si>
  <si>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</si>
  <si>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</si>
  <si>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</si>
  <si>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</si>
  <si>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</si>
  <si>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</si>
  <si>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</si>
  <si>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</si>
  <si>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</si>
  <si>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</si>
  <si>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</si>
  <si>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</si>
  <si>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</si>
  <si>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</si>
  <si>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</si>
  <si>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</si>
  <si>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</si>
  <si>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</si>
  <si>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</si>
  <si>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</si>
  <si>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</si>
  <si>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</si>
  <si>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</si>
  <si>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</si>
  <si>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</si>
  <si>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</si>
  <si>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</si>
  <si>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</si>
  <si>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</si>
  <si>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</si>
  <si>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</si>
  <si>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</si>
  <si>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</si>
  <si>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</si>
  <si>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</si>
  <si>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</si>
  <si>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</si>
  <si>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</si>
  <si>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</si>
  <si>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</si>
  <si>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</si>
  <si>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</si>
  <si>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</si>
  <si>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</si>
  <si>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</si>
  <si>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</si>
  <si>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</si>
  <si>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</si>
  <si>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</si>
  <si>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</si>
  <si>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</si>
  <si>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</si>
  <si>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</si>
  <si>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</si>
  <si>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</si>
  <si>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</si>
  <si>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</si>
  <si>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</si>
  <si>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</si>
  <si>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</si>
  <si>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</si>
  <si>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</si>
  <si>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</si>
  <si>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</si>
  <si>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</si>
  <si>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</si>
  <si>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</si>
  <si>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</si>
  <si>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</si>
  <si>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</si>
  <si>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</si>
  <si>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</si>
  <si>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</si>
  <si>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</si>
  <si>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</si>
  <si>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</si>
  <si>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</si>
  <si>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</si>
  <si>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</si>
  <si>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</si>
  <si>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</si>
  <si>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</si>
  <si>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</si>
  <si>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</si>
  <si>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</si>
  <si>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</si>
  <si>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</si>
  <si>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</si>
  <si>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</si>
  <si>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</si>
  <si>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</si>
  <si>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</si>
  <si>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</si>
  <si>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</si>
  <si>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</si>
  <si>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</si>
  <si>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</si>
  <si>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</si>
  <si>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</si>
  <si>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</si>
  <si>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</si>
  <si>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</si>
  <si>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</si>
  <si>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</si>
  <si>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</si>
  <si>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</si>
  <si>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</si>
  <si>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</si>
  <si>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</si>
  <si>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</si>
  <si>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</si>
  <si>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</si>
  <si>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</si>
  <si>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</si>
  <si>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</si>
  <si>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</si>
  <si>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</si>
  <si>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</si>
  <si>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</si>
  <si>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</si>
  <si>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</si>
  <si>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</si>
  <si>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</si>
  <si>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</si>
  <si>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</si>
  <si>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</si>
  <si>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</si>
  <si>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</si>
  <si>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</si>
  <si>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</si>
  <si>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</si>
  <si>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</si>
  <si>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</si>
  <si>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</si>
  <si>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</si>
  <si>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</si>
  <si>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</si>
  <si>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</si>
  <si>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</si>
  <si>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</si>
  <si>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</si>
  <si>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</si>
  <si>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</si>
  <si>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</si>
  <si>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</si>
  <si>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</si>
  <si>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</si>
  <si>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</si>
  <si>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</si>
  <si>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</si>
  <si>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</si>
  <si>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</si>
  <si>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</si>
  <si>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</si>
  <si>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</si>
  <si>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</si>
  <si>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</si>
  <si>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</si>
  <si>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</si>
  <si>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</si>
  <si>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</si>
  <si>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</si>
  <si>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</si>
  <si>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</si>
  <si>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</si>
  <si>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</si>
  <si>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</si>
  <si>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</si>
  <si>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</si>
  <si>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</si>
  <si>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</si>
  <si>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</si>
  <si>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</si>
  <si>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</si>
  <si>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</si>
  <si>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</si>
  <si>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</si>
  <si>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</si>
  <si>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</si>
  <si>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</si>
  <si>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</si>
  <si>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</si>
  <si>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</si>
  <si>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</si>
  <si>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</si>
  <si>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</si>
  <si>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</si>
  <si>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</si>
  <si>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</si>
  <si>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</si>
  <si>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</si>
  <si>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</si>
  <si>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</si>
  <si>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</si>
  <si>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</si>
  <si>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</si>
  <si>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</si>
  <si>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</si>
  <si>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</si>
  <si>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</si>
  <si>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</si>
  <si>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</si>
  <si>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</si>
  <si>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</si>
  <si>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</si>
  <si>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</si>
  <si>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</si>
  <si>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</si>
  <si>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</si>
  <si>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</si>
  <si>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</si>
  <si>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</si>
  <si>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</si>
  <si>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</si>
  <si>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</si>
  <si>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</si>
  <si>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</si>
  <si>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</si>
  <si>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</si>
  <si>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</si>
  <si>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</si>
  <si>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</si>
  <si>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</si>
  <si>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</si>
  <si>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</si>
  <si>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</si>
  <si>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</si>
  <si>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</si>
  <si>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</si>
  <si>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</si>
  <si>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</si>
  <si>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</si>
  <si>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</si>
  <si>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</si>
  <si>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</si>
  <si>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</si>
  <si>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</si>
  <si>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</si>
  <si>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</si>
  <si>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</si>
  <si>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</si>
  <si>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</si>
  <si>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</si>
  <si>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</si>
  <si>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</si>
  <si>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</si>
  <si>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</si>
  <si>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</si>
  <si>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</si>
  <si>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</si>
  <si>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</si>
  <si>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</si>
  <si>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</si>
  <si>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</si>
  <si>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</si>
  <si>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</si>
  <si>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</si>
  <si>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</si>
  <si>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</si>
  <si>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</si>
  <si>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</si>
  <si>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</si>
  <si>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</si>
  <si>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</si>
  <si>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</si>
  <si>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</si>
  <si>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</si>
  <si>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</si>
  <si>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</si>
  <si>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</si>
  <si>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</si>
  <si>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</si>
  <si>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</si>
  <si>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</si>
  <si>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</si>
  <si>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</si>
  <si>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</si>
  <si>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</si>
  <si>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</si>
  <si>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</si>
  <si>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</si>
  <si>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</si>
  <si>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</si>
  <si>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</si>
  <si>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</si>
  <si>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</si>
  <si>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</si>
  <si>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</si>
  <si>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</si>
  <si>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</si>
  <si>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</si>
  <si>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</si>
  <si>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</si>
  <si>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</si>
  <si>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</si>
  <si>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</si>
  <si>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</si>
  <si>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</si>
  <si>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</si>
  <si>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</si>
  <si>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</si>
  <si>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</si>
  <si>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</si>
  <si>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</si>
  <si>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</si>
  <si>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</si>
  <si>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</si>
  <si>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</si>
  <si>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</si>
  <si>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</si>
  <si>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</si>
  <si>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</si>
  <si>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</si>
  <si>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</si>
  <si>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</si>
  <si>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</si>
  <si>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</si>
  <si>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</si>
  <si>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</si>
  <si>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</si>
  <si>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</si>
  <si>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</si>
  <si>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</si>
  <si>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</si>
  <si>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</si>
  <si>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</si>
  <si>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</si>
  <si>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</si>
  <si>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</si>
  <si>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</si>
  <si>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</si>
  <si>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</si>
  <si>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</si>
  <si>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</si>
  <si>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</si>
  <si>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</si>
  <si>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</si>
  <si>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</si>
  <si>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</si>
  <si>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</si>
  <si>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</si>
  <si>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</si>
  <si>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</si>
  <si>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</si>
  <si>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</si>
  <si>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</si>
  <si>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</si>
  <si>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</si>
  <si>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</si>
  <si>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</si>
  <si>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</si>
  <si>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</si>
  <si>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</si>
  <si>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</si>
  <si>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</si>
  <si>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</si>
  <si>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</si>
  <si>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</si>
  <si>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</si>
  <si>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</si>
  <si>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</si>
  <si>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</si>
  <si>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</si>
  <si>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</si>
  <si>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</si>
  <si>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</si>
  <si>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</si>
  <si>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</si>
  <si>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</si>
  <si>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</si>
  <si>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</si>
  <si>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</si>
  <si>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</si>
  <si>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</si>
  <si>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</si>
  <si>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</si>
  <si>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</si>
  <si>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</si>
  <si>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</si>
  <si>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</si>
  <si>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</si>
  <si>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</si>
  <si>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</si>
  <si>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</si>
  <si>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</si>
  <si>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</si>
  <si>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</si>
  <si>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</si>
  <si>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</si>
  <si>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</si>
  <si>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</si>
  <si>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</si>
  <si>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</si>
  <si>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</si>
  <si>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</si>
  <si>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</si>
  <si>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</si>
  <si>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</si>
  <si>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</si>
  <si>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</si>
  <si>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</si>
  <si>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</si>
  <si>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</si>
  <si>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</si>
  <si>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</si>
  <si>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</si>
  <si>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</si>
  <si>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</si>
  <si>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</si>
  <si>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</si>
  <si>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</si>
  <si>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</si>
  <si>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</si>
  <si>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</si>
  <si>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</si>
  <si>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</si>
  <si>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</si>
  <si>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</si>
  <si>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</si>
  <si>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</si>
  <si>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</si>
  <si>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</si>
  <si>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</si>
  <si>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</si>
  <si>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</si>
  <si>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</si>
  <si>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</si>
  <si>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</si>
  <si>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</si>
  <si>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</si>
  <si>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</si>
  <si>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</si>
  <si>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</si>
  <si>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</si>
  <si>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</si>
  <si>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</si>
  <si>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</si>
  <si>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</si>
  <si>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</si>
  <si>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</si>
  <si>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</si>
  <si>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</si>
  <si>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</si>
  <si>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</si>
  <si>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</si>
  <si>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</si>
  <si>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</si>
  <si>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</si>
  <si>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</si>
  <si>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</si>
  <si>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</si>
  <si>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</si>
  <si>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</si>
  <si>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</si>
  <si>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</si>
  <si>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</si>
  <si>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</si>
  <si>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</si>
  <si>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</si>
  <si>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</si>
  <si>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</si>
  <si>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</si>
  <si>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</si>
  <si>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</si>
  <si>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</si>
  <si>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</si>
  <si>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</si>
  <si>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</si>
  <si>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</si>
  <si>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</si>
  <si>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</si>
  <si>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</si>
  <si>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</si>
  <si>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</si>
  <si>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</si>
  <si>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</si>
  <si>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</si>
  <si>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</si>
  <si>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</si>
  <si>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</si>
  <si>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</si>
  <si>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</si>
  <si>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</si>
  <si>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</si>
  <si>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</si>
  <si>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</si>
  <si>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</si>
  <si>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</si>
  <si>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</si>
  <si>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</si>
  <si>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</si>
  <si>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</si>
  <si>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</si>
  <si>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</si>
  <si>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</si>
  <si>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</si>
  <si>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</si>
  <si>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</si>
  <si>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</si>
  <si>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</si>
  <si>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</si>
  <si>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</si>
  <si>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</si>
  <si>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</si>
  <si>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</si>
  <si>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</si>
  <si>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</si>
  <si>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</si>
  <si>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</si>
  <si>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</si>
  <si>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</si>
  <si>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</si>
  <si>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</si>
  <si>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</si>
  <si>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</si>
  <si>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</si>
  <si>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</si>
  <si>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</si>
  <si>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</si>
  <si>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</si>
  <si>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</si>
  <si>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</si>
  <si>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</si>
  <si>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</si>
  <si>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</si>
  <si>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</si>
  <si>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</si>
  <si>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</si>
  <si>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</si>
  <si>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</si>
  <si>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</si>
  <si>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</si>
  <si>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</si>
  <si>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</si>
  <si>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</si>
  <si>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</si>
  <si>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</si>
  <si>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</si>
  <si>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</si>
  <si>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</si>
  <si>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</si>
  <si>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</si>
  <si>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</si>
  <si>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</si>
  <si>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</si>
  <si>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</si>
  <si>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</si>
  <si>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</si>
  <si>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</si>
  <si>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</si>
  <si>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</si>
  <si>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</si>
  <si>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</si>
  <si>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</si>
  <si>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</si>
  <si>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</si>
  <si>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</si>
  <si>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</si>
  <si>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</si>
  <si>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</si>
  <si>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</si>
  <si>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</si>
  <si>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</si>
  <si>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</si>
  <si>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</si>
  <si>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</si>
  <si>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</si>
  <si>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</si>
  <si>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</si>
  <si>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</si>
  <si>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</si>
  <si>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</si>
  <si>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</si>
  <si>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</si>
  <si>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</si>
  <si>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</si>
  <si>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</si>
  <si>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</si>
  <si>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</si>
  <si>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</si>
  <si>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</si>
  <si>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</si>
  <si>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</si>
  <si>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</si>
  <si>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</si>
  <si>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</si>
  <si>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</si>
  <si>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</si>
  <si>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</si>
  <si>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</si>
  <si>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</si>
  <si>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</si>
  <si>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</si>
  <si>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</si>
  <si>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</si>
  <si>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</si>
  <si>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</si>
  <si>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</si>
  <si>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</si>
  <si>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</si>
  <si>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</si>
  <si>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</si>
  <si>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</si>
  <si>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</si>
  <si>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</si>
  <si>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</si>
  <si>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</si>
  <si>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</si>
  <si>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</si>
  <si>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</si>
  <si>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</si>
  <si>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</si>
  <si>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</si>
  <si>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</si>
  <si>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</si>
  <si>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</si>
  <si>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</si>
  <si>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</si>
  <si>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</si>
  <si>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</si>
  <si>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</si>
  <si>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</si>
  <si>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</si>
  <si>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</si>
  <si>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</si>
  <si>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</si>
  <si>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</si>
  <si>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</si>
  <si>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</si>
  <si>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</si>
  <si>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</si>
  <si>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</si>
  <si>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</si>
  <si>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</si>
  <si>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</si>
  <si>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</si>
  <si>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</si>
  <si>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</si>
  <si>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</si>
  <si>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</si>
  <si>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</si>
  <si>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</si>
  <si>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</si>
  <si>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</si>
  <si>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</si>
  <si>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</si>
  <si>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</si>
  <si>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</si>
  <si>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</si>
  <si>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</si>
  <si>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</si>
  <si>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</si>
  <si>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</si>
  <si>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</si>
  <si>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PCM-20251119-00001023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</si>
  <si>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</si>
  <si>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</si>
  <si>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</si>
  <si>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</si>
  <si>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</si>
  <si>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</si>
  <si>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</si>
  <si>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</si>
  <si>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</si>
  <si>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</si>
  <si>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PCM-20251119-00000744</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</si>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</sst>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2" totalsRowShown="0" headerRowDxfId="15" dataDxfId="14" headerRowBorderDxfId="12" tableBorderDxfId="13">
  <autoFilter ref="A1:L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317.63758252314437</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0.13508252314204583</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45980.586008449071</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45980.586008449071</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45980.586008449071</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45980.586008449071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45980.586008449071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45980.586008449071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45980.586008449071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45980.586008449071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45980.586008449071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45980.586008449071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45980.586008449071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45980.586008449071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45980.586008449071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45980.586008449071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45980.586008449071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45980.586008449071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45980.586008449071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45980.586008449071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45980.586008449071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45980.586008449071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45980.586008449071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45980.586008449071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45980.586008449071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45980.586008449071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45980.586008449071</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45980.586008449071</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45980.586008449071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45980.586008449071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45980.586008449071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45980.586008449071</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45980.586008449071</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45980.586008449071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45980.586008449071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45980.586008449071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45980.586008449071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45980.586008449071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45980.586008449071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45980.586008449071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45980.586008449071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45980.586008449071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45980.586008449071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45980.586008449071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45980.586008449071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45980.586008449071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45980.586008449071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45980.586008449071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45980.586008449071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45980.586008449071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45980.586008449071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45980.586008449071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45980.586008449071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45980.586008449071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45980.586008449071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45980.586008449071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45980.586008449071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45980.586008449071</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45980.586008449071</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155.58617048610904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39102</v>
      </c>
      <c r="F4" s="103">
        <v>45980.529537037037</v>
      </c>
      <c r="G4" s="104">
        <f ca="1">IFERROR(NOW()-F4,"-")</f>
        <v>5.6471412033715751E-2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45980.586008449071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45980.586008449071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45980.586008449071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45980.586008449071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45980.586008449071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45980.586008449071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45980.586008449071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45980.586008449071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45980.586008449071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45980.586008449071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45980.586008449071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45980.586008449071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45980.586008449071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45980.586008449071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45980.586008449071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45980.586008449071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45980.586008449071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45980.586008449071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45980.586008449071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45980.586008449071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45980.586008449071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45980.586008449071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45980.586008449071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45980.586008449071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45980.586008449071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45980.586008449071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45980.586008449071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45980.586008449071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45980.586008449071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45980.586008449071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45980.586008449071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45980.586008449071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45980.586008449071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45980.586008449071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45980.586008449071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45980.586008449071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45980.586008449071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45980.586008449071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45980.586008449071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45980.586008449071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45980.586008449071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45980.586008449071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45980.586008449071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45980.586008449071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45980.586008449071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45980.586008449071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45980.586008449071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45980.586008449071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45980.586008449071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45980.586008449071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45980.586008449071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45980.586008449071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45980.586008449071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45980.586008449071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45980.586008449071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45980.586008449071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45980.586008449071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45980.586008449071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45980.586008449071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45980.586008449071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45980.586008449071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45980.586008449071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45980.586008449071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45980.586008449071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45980.586008449071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45980.586008449071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45980.586008449071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45980.586008449071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45980.586008449071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45980.586008449071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45980.586008449071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45980.586008449071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45980.586008449071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45980.586008449071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45980.586008449071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45980.586008449071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45980.586008449071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45980.586008449071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45980.586008449071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45980.586008449071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45980.586008449071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45980.586008449071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45980.586008449071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45980.586008449071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45980.586008449071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45980.586008449071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45980.586008449071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45980.586008449071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45980.586008449071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45980.586008449071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45980.586008449071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45980.586008449071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45980.586008449071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45980.586008449071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45980.586008449071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45980.586008449071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45980.586008449071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45980.586008449071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45980.586008449071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45980.586008449071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45980.586008449071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45980.586008449071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45980.586008449071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45980.586008449071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45980.586008449071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45980.586008449071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45980.586008449071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45980.586008449071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45980.586008449071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45980.586008449071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45980.586008449071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45980.586008449071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45980.586008449071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45980.586008449071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45980.586008449071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45980.586008449071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45980.586008449071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45980.586008449071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45980.586008449071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45980.586008449071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45980.586008449071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45980.586008449071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45980.586008449071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45980.586008449071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45980.586008449071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45980.586008449071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45980.586008449071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45980.586008449071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45980.586008449071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45980.586008449071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45980.586008449071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45980.586008449071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45980.586008449071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45980.586008449071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45980.586008449071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45980.586008449071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45980.586008449071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45980.586008449071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45980.586008449071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45980.586008449071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45980.586008449071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45980.586008449071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45980.586008449071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45980.586008449071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45980.586008449071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45980.586008449071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45980.586008449071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45980.586008449071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45980.586008449071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45980.586008449071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45980.586008449071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45980.586008449071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45980.586008449071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45980.586008449071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45980.586008449071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45980.586008449071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45980.586008449071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45980.586008449071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45980.586008449071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45980.586008449071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45980.586008449071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45980.586008449071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45980.586008449071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45980.586008449071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45980.586008449071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45980.586008449071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45980.586008449071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45980.586008449071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45980.586008449071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45980.586008449071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45980.586008449071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45980.586008449071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45980.586008449071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45980.586008449071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45980.586008449071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45980.586008449071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45980.586008449071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45980.586008449071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45980.586008449071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45980.586008449071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45980.586008449071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45980.586008449071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45980.586008449071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45980.586008449071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45980.586008449071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45980.586008449071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45980.586008449071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45980.586008449071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45980.586008449071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45980.586008449071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45980.586008449071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45980.586008449071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45980.586008449071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45980.586008449071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45980.586008449071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45980.586008449071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45980.586008449071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45980.586008449071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45980.586008449071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45980.586008449071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45980.586008449071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45980.586008449071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45980.586008449071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45980.586008449071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45980.586008449071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45980.586008449071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45980.586008449071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45980.586008449071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45980.586008449071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45980.586008449071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45980.586008449071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45980.586008449071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45980.586008449071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45980.586008449071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45980.586008449071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45980.586008449071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45980.586008449071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45980.586008449071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45980.586008449071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45980.586008449071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45980.586008449071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45980.586008449071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45980.586008449071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45980.586008449071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45980.586008449071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45980.586008449071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45980.586008449071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45980.586008449071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45980.586008449071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45980.586008449071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45980.586008449071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45980.586008449071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45980.586008449071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45980.586008449071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45980.586008449071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45980.586008449071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45980.586008449071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45980.586008449071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45980.586008449071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45980.586008449071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45980.586008449071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45980.586008449071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45980.586008449071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45980.586008449071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45980.586008449071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45980.586008449071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45980.586008449071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45980.586008449071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45980.586008449071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45980.586008449071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45980.586008449071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45980.586008449071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45980.586008449071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45980.586008449071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45980.586008449071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45980.586008449071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45980.586008449071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45980.586008449071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45980.586008449071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45980.586008449071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45980.586008449071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45980.586008449071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45980.586008449071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45980.586008449071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45980.586008449071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45980.586008449071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45980.586008449071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45980.586008449071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45980.586008449071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45980.586008449071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45980.586008449071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45980.586008449071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45980.586008449071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45980.586008449071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45980.586008449071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45980.586008449071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45980.586008449071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45980.586008449071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45980.586008449071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45980.586008449071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45980.586008449071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45980.586008449071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45980.586008449071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45980.586008449071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45980.586008449071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45980.586008449071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45980.586008449071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45980.586008449071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45980.586008449071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45980.586008449071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45980.586008449071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45980.586008449071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45980.586008449071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45980.586008449071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45980.586008449071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45980.586008449071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45980.586008449071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45980.586008449071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45980.586008449071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45980.586008449071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45980.586008449071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45980.586008449071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45980.586008449071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45980.586008449071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45980.586008449071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45980.586008449071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45980.586008449071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45980.586008449071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45980.586008449071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45980.586008449071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45980.586008449071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45980.586008449071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45980.586008449071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45980.586008449071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45980.586008449071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45980.586008449071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45980.586008449071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45980.586008449071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45980.586008449071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45980.586008449071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45980.586008449071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45980.586008449071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45980.586008449071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45980.586008449071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45980.586008449071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45980.586008449071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45980.586008449071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45980.586008449071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45980.586008449071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45980.586008449071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45980.586008449071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45980.586008449071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45980.586008449071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45980.586008449071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45980.586008449071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45980.586008449071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45980.586008449071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45980.586008449071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45980.586008449071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45980.586008449071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45980.586008449071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45980.586008449071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45980.586008449071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45980.586008449071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45980.586008449071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45980.586008449071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45980.586008449071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45980.586008449071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45980.586008449071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45980.586008449071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45980.586008449071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45980.586008449071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45980.586008449071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45980.586008449071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45980.586008449071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45980.586008449071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45980.586008449071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45980.586008449071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45980.586008449071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45980.586008449071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45980.586008449071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45980.586008449071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45980.586008449071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45980.586008449071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45980.586008449071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45980.586008449071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45980.586008449071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45980.586008449071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45980.586008449071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45980.586008449071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45980.586008449071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45980.586008449071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45980.586008449071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45980.586008449071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45980.586008449071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45980.586008449071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45980.586008449071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45980.586008449071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45980.586008449071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45980.586008449071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45980.586008449071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45980.586008449071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45980.586008449071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45980.586008449071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45980.586008449071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45980.586008449071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45980.586008449071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45980.586008449071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45980.586008449071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45980.586008449071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45980.586008449071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45980.586008449071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45980.586008449071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45980.586008449071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45980.586008449071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45980.586008449071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45980.586008449071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45980.586008449071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45980.586008449071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45980.586008449071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45980.586008449071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45980.586008449071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45980.586008449071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45980.586008449071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45980.586008449071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45980.586008449071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45980.586008449071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45980.586008449071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45980.586008449071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45980.586008449071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45980.586008449071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45980.586008449071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45980.586008449071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45980.586008449071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45980.586008449071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45980.586008449071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45980.586008449071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45980.586008449071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45980.586008449071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45980.586008449071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45980.586008449071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45980.586008449071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45980.586008449071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45980.586008449071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45980.586008449071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45980.586008449071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45980.586008449071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45980.586008449071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45980.586008449071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45980.586008449071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45980.586008449071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45980.586008449071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45980.586008449071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45980.586008449071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45980.586008449071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45980.586008449071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45980.586008449071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45980.586008449071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45980.586008449071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45980.586008449071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45980.586008449071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45980.586008449071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45980.586008449071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45980.586008449071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45980.586008449071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45980.586008449071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45980.586008449071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45980.586008449071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45980.586008449071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45980.586008449071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45980.586008449071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45980.586008449071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45980.586008449071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45980.586008449071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45980.586008449071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45980.586008449071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45980.586008449071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45980.586008449071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45980.586008449071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45980.586008449071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45980.586008449071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45980.586008449071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45980.586008449071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45980.586008449071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45980.586008449071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45980.586008449071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45980.586008449071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45980.586008449071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45980.586008449071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45980.586008449071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45980.586008449071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45980.586008449071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45980.586008449071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45980.586008449071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45980.586008449071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45980.586008449071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45980.586008449071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45980.586008449071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45980.586008449071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45980.586008449071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45980.586008449071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45980.586008449071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45980.586008449071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45980.586008449071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45980.586008449071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45980.586008449071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45980.586008449071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45980.586008449071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45980.586008449071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45980.586008449071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45980.586008449071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45980.586008449071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45980.586008449071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45980.586008449071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45980.586008449071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45980.586008449071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45980.586008449071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45980.586008449071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45980.586008449071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45980.586008449071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45980.586008449071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45980.586008449071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45980.586008449071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45980.586008449071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45980.586008449071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45980.586008449071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45980.586008449071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45980.586008449071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45980.586008449071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45980.586008449071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45980.586008449071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45980.586008449071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45980.586008449071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45980.586008449071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45980.586008449071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45980.586008449071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45980.586008449071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45980.586008449071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45980.586008449071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45980.586008449071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45980.586008449071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45980.586008449071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45980.586008449071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45980.586008449071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45980.586008449071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45980.586008449071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45980.586008449071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45980.586008449071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45980.586008449071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45980.586008449071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45980.586008449071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45980.586008449071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45980.586008449071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45980.586008449071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45980.586008449071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45980.586008449071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45980.586008449071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45980.586008449071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45980.586008449071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45980.586008449071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45980.586008449071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45980.586008449071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45980.586008449071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45980.586008449071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45980.586008449071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45980.586008449071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45980.586008449071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45980.586008449071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45980.586008449071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45980.586008449071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45980.586008449071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45980.586008449071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45980.586008449071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45980.586008449071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45980.586008449071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45980.586008449071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45980.586008449071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45980.586008449071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45980.586008449071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45980.586008449071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45980.586008449071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45980.586008449071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45980.586008449071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45980.586008449071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45980.586008449071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45980.586008449071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45980.586008449071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45980.586008449071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45980.586008449071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45980.586008449071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45980.586008449071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45980.586008449071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45980.586008449071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45980.586008449071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45980.586008449071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45980.586008449071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45980.586008449071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45980.586008449071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45980.586008449071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45980.586008449071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45980.586008449071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45980.586008449071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45980.586008449071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45980.586008449071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45980.586008449071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45980.586008449071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45980.586008449071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45980.586008449071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45980.586008449071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45980.586008449071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45980.586008449071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45980.586008449071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45980.586008449071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45980.586008449071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45980.586008449071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45980.586008449071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45980.586008449071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45980.586008449071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45980.586008449071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45980.586008449071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45980.586008449071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45980.586008449071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45980.586008449071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45980.586008449071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45980.586008449071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45980.586008449071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45980.586008449071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45980.586008449071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45980.586008449071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45980.586008449071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45980.586008449071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45980.586008449071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45980.586008449071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45980.586008449071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45980.586008449071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45980.586008449071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45980.586008449071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45980.586008449071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45980.586008449071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45980.586008449071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45980.586008449071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45980.586008449071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45980.586008449071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45980.586008449071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45980.586008449071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45980.586008449071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45980.586008449071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45980.586008449071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45980.586008449071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45980.586008449071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45980.586008449071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45980.586008449071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45980.586008449071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45980.586008449071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45980.586008449071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45980.586008449071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45980.586008449071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45980.586008449071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45980.586008449071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45980.586008449071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45980.586008449071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45980.586008449071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45980.586008449071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45980.586008449071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45980.586008449071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45980.586008449071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45980.586008449071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45980.586008449071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45980.586008449071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45980.586008449071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45980.586008449071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45980.586008449071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45980.586008449071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45980.586008449071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45980.586008449071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45980.586008449071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45980.586008449071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45980.586008449071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45980.586008449071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45980.586008449071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45980.586008449071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45980.586008449071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45980.586008449071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45980.586008449071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45980.586008449071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45980.586008449071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45980.586008449071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45980.586008449071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45980.586008449071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45980.586008449071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45980.586008449071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45980.586008449071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45980.586008449071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45980.586008449071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45980.586008449071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45980.586008449071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45980.586008449071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45980.586008449071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45980.586008449071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45980.586008449071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45980.586008449071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45980.586008449071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45980.586008449071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45980.586008449071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45980.586008449071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45980.586008449071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45980.586008449071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45980.586008449071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45980.586008449071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45980.586008449071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45980.586008449071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45980.586008449071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45980.586008449071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45980.586008449071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45980.586008449071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45980.586008449071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45980.586008449071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45980.586008449071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45980.586008449071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45980.586008449071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45980.586008449071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45980.586008449071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45980.586008449071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45980.586008449071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45980.586008449071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45980.586008449071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45980.586008449071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45980.586008449071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45980.586008449071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45980.586008449071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45980.586008449071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45980.586008449071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45980.586008449071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45980.586008449071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45980.586008449071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45980.586008449071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45980.586008449071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45980.586008449071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45980.586008449071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45980.586008449071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45980.586008449071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45980.586008449071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45980.586008449071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45980.586008449071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45980.586008449071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45980.586008449071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45980.586008449071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45980.586008449071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45980.586008449071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45980.586008449071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45980.586008449071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45980.586008449071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45980.586008449071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45980.586008449071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45980.586008449071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45980.586008449071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45980.586008449071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45980.586008449071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45980.586008449071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45980.586008449071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45980.586008449071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45980.586008449071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45980.586008449071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45980.586008449071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45980.586008449071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45980.586008449071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45980.586008449071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45980.586008449071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45980.586008449071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45980.586008449071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45980.586008449071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45980.586008449071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45980.586008449071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45980.586008449071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45980.586008449071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45980.586008449071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45980.586008449071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45980.586008449071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45980.586008449071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45980.586008449071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45980.586008449071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45980.586008449071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45980.586008449071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45980.586008449071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45980.586008449071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45980.586008449071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45980.586008449071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45980.586008449071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45980.586008449071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45980.586008449071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45980.586008449071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45980.586008449071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45980.586008449071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45980.586008449071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45980.586008449071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45980.586008449071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45980.586008449071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45980.586008449071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45980.586008449071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45980.586008449071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45980.586008449071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45980.586008449071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45980.586008449071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45980.586008449071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45980.586008449071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45980.586008449071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45980.586008449071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45980.586008449071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45980.586008449071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45980.586008449071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45980.586008449071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45980.586008449071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45980.586008449071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45980.586008449071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45980.586008449071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45980.586008449071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45980.586008449071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45980.586008449071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45980.586008449071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45980.586008449071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45980.586008449071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45980.586008449071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45980.586008449071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45980.586008449071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45980.586008449071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45980.586008449071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45980.586008449071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45980.586008449071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45980.586008449071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45980.586008449071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45980.586008449071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45980.586008449071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45980.586008449071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45980.586008449071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45980.586008449071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45980.586008449071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45980.586008449071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45980.586008449071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45980.586008449071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45980.586008449071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45980.586008449071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45980.586008449071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45980.586008449071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45980.586008449071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45980.586008449071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45980.586008449071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45980.586008449071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45980.586008449071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45980.586008449071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45980.586008449071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45980.586008449071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45980.586008449071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45980.586008449071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45980.586008449071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45980.586008449071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45980.586008449071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45980.586008449071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45980.586008449071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45980.586008449071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45980.586008449071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45980.586008449071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45980.586008449071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45980.586008449071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45980.586008449071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45980.586008449071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45980.586008449071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45980.586008449071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45980.586008449071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45980.586008449071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45980.586008449071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45980.586008449071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45980.586008449071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45980.586008449071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45980.586008449071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45980.586008449071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45980.586008449071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45980.586008449071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45980.586008449071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45980.586008449071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45980.586008449071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45980.586008449071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45980.586008449071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45980.586008449071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45980.586008449071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45980.586008449071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45980.586008449071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45980.586008449071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45980.586008449071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45980.586008449071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45980.586008449071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45980.586008449071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45980.586008449071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45980.586008449071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45980.586008449071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45980.586008449071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45980.586008449071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45980.586008449071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45980.586008449071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45980.586008449071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45980.586008449071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45980.586008449071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45980.586008449071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45980.586008449071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45980.586008449071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45980.586008449071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45980.586008449071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45980.586008449071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45980.586008449071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45980.586008449071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45980.586008449071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45980.586008449071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45980.586008449071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45980.586008449071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45980.586008449071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45980.586008449071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45980.586008449071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45980.586008449071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45980.586008449071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45980.586008449071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45980.586008449071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45980.586008449071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45980.586008449071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45980.586008449071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45980.586008449071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45980.586008449071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45980.586008449071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45980.586008449071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45980.586008449071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45980.586008449071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45980.586008449071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45980.586008449071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45980.586008449071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45980.586008449071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45980.586008449071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45980.586008449071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45980.586008449071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45980.586008449071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45980.586008449071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45980.586008449071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45980.586008449071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45980.586008449071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45980.586008449071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45980.586008449071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45980.586008449071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45980.586008449071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45980.586008449071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45980.586008449071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45980.586008449071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45980.586008449071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45980.586008449071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45980.586008449071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45980.586008449071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45980.586008449071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45980.586008449071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45980.586008449071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45980.586008449071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45980.586008449071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45980.586008449071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45980.586008449071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45980.586008449071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45980.586008449071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45980.586008449071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45980.586008449071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45980.586008449071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45980.586008449071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45980.586008449071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45980.586008449071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45980.586008449071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45980.586008449071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45980.586008449071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45980.586008449071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45980.586008449071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45980.586008449071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45980.586008449071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45980.586008449071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45980.586008449071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45980.586008449071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45980.586008449071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45980.586008449071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45980.586008449071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45980.586008449071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45980.586008449071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45980.586008449071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45980.586008449071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45980.586008449071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45980.586008449071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45980.586008449071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45980.586008449071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45980.586008449071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45980.586008449071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45980.586008449071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45980.586008449071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45980.586008449071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45980.586008449071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45980.586008449071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45980.586008449071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45980.586008449071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45980.586008449071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45980.586008449071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45980.586008449071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45980.586008449071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45980.586008449071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45980.586008449071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45980.586008449071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45980.586008449071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45980.586008449071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45980.586008449071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45980.586008449071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45980.586008449071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45980.586008449071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45980.586008449071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45980.586008449071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45980.586008449071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45980.586008449071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45980.586008449071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45980.586008449071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45980.586008449071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45980.586008449071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45980.586008449071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45980.586008449071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45980.586008449071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45980.586008449071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45980.586008449071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45980.586008449071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45980.586008449071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45980.586008449071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45980.586008449071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45980.586008449071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45980.586008449071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45980.586008449071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45980.586008449071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45980.586008449071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45980.586008449071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45980.586008449071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45980.586008449071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45980.586008449071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45980.586008449071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45980.586008449071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45980.586008449071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45980.586008449071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45980.586008449071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45980.586008449071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45980.586008449071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45980.586008449071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45980.586008449071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45980.586008449071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45980.586008449071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45980.586008449071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45980.586008449071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45980.586008449071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45980.586008449071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45980.586008449071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45980.586008449071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45980.586008449071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45980.586008449071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45980.586008449071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45980.586008449071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45980.586008449071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45980.586008449071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45980.586008449071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45980.586008449071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45980.586008449071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45980.586008449071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45980.586008449071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45980.586008449071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45980.586008449071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45980.586008449071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45980.586008449071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45980.586008449071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45980.586008449071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45980.586008449071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45980.586008449071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45980.586008449071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45980.586008449071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45980.586008449071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45980.586008449071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45980.586008449071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45980.586008449071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45980.586008449071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45980.586008449071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45980.586008449071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45980.586008449071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45980.586008449071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45980.586008449071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45980.586008449071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45980.586008449071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45980.586008449071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45980.586008449071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45980.586008449071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45980.586008449071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45980.586008449071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45980.586008449071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45980.586008449071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45980.586008449071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45980.586008449071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45980.586008449071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45980.586008449071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45980.586008449071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45980.586008449071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45980.586008449071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45980.586008449071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45980.586008449071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45980.586008449071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45980.586008449071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45980.586008449071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45980.586008449071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45980.586008449071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45980.586008449071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45980.586008449071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45980.586008449071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45980.586008449071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45980.586008449071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45980.586008449071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45980.586008449071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45980.586008449071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45980.586008449071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45980.586008449071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45980.586008449071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45980.586008449071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45980.586008449071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45980.586008449071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45980.586008449071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45980.586008449071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45980.586008449071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45980.586008449071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45980.586008449071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45980.586008449071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45980.586008449071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45980.586008449071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45980.586008449071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45980.586008449071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45980.586008449071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45980.586008449071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45980.586008449071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45980.586008449071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45980.586008449071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45980.586008449071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45980.586008449071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45980.586008449071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45980.586008449071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45980.586008449071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45980.586008449071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45980.586008449071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45980.586008449071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45980.586008449071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45980.586008449071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45980.586008449071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45980.586008449071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45980.586008449071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45980.586008449071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45980.586008449071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45980.586008449071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45980.586008449071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45980.586008449071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45980.586008449071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45980.586008449071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45980.586008449071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45980.586008449071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45980.586008449071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45980.586008449071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45980.586008449071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45980.586008449071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45980.586008449071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45980.586008449071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45980.586008449071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45980.586008449071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45980.586008449071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45980.586008449071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45980.586008449071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45980.586008449071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45980.586008449071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45980.586008449071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45980.586008449071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45980.586008449071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45980.586008449071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45980.586008449071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45980.586008449071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45980.586008449071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45980.586008449071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277.10529085647431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31282</v>
      </c>
      <c r="E3" s="94" t="s">
        <v>39021</v>
      </c>
      <c r="F3" s="95">
        <v>45980.511388888888</v>
      </c>
      <c r="G3" s="96">
        <f t="shared" ref="G3:G63" ca="1" si="0">IFERROR(NOW()-F3,"")</f>
        <v>7.4619560182327405E-2</v>
      </c>
      <c r="H3" s="95">
        <v>45980.501342592594</v>
      </c>
      <c r="I3" s="113" t="str">
        <f>IFERROR(VLOOKUP(D3,DB!A:F,6,0),"")</f>
        <v>SCECO</v>
      </c>
      <c r="J3" s="113" t="str">
        <f>IFERROR(VLOOKUP(D3,DB!A:G,7,0),"")</f>
        <v>Good</v>
      </c>
      <c r="K3" s="97" t="s">
        <v>39112</v>
      </c>
      <c r="L3" s="91" t="str">
        <f>IFERROR(VLOOKUP(D3,DB!A:I,9,0),"")</f>
        <v>Latis</v>
      </c>
    </row>
    <row r="4" spans="1:16" ht="15" customHeight="1">
      <c r="A4" s="113"/>
      <c r="B4" s="113" t="str">
        <f>IFERROR(VLOOKUP(D4,DB!A:K,11,0),"")</f>
        <v/>
      </c>
      <c r="C4" s="93"/>
      <c r="D4" s="91"/>
      <c r="E4" s="94"/>
      <c r="F4" s="95"/>
      <c r="G4" s="96">
        <f t="shared" ca="1" si="0"/>
        <v>45980.586008449071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45980.586008449071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45980.586008449071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45980.586008449071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45980.586008449071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45980.586008449071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45980.586008449071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45980.586008449071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45980.586008449071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45980.586008449071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45980.586008449071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45980.586008449071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45980.586008449071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45980.586008449071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45980.586008449071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45980.586008449071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45980.586008449071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45980.586008449071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45980.586008449071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45980.586008449071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45980.586008449071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45980.586008449071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45980.586008449071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45980.586008449071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45980.586008449071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45980.586008449071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45980.586008449071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45980.586008449071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45980.586008449071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45980.586008449071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45980.586008449071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45980.586008449071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45980.586008449071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45980.586008449071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45980.586008449071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45980.586008449071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45980.586008449071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45980.586008449071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45980.586008449071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45980.586008449071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45980.586008449071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45980.586008449071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45980.586008449071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45980.586008449071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45980.586008449071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45980.586008449071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45980.586008449071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45980.586008449071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45980.586008449071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45980.586008449071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45980.586008449071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45980.586008449071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45980.586008449071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45980.586008449071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45980.586008449071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45980.586008449071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45980.586008449071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45980.586008449071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45980.586008449071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45980.586008449071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45980.586008449071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45980.586008449071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45980.586008449071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45980.586008449071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45980.586008449071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45980.586008449071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45980.586008449071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45980.586008449071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45980.586008449071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45980.586008449071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45980.586008449071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45980.586008449071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45980.586008449071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45980.586008449071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45980.586008449071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45980.586008449071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45980.586008449071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45980.586008449071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45980.586008449071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45980.586008449071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45980.586008449071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45980.586008449071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45980.586008449071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45980.586008449071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45980.586008449071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45980.586008449071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45980.586008449071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45980.586008449071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45980.586008449071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45980.586008449071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45980.586008449071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45980.586008449071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45980.586008449071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45980.586008449071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45980.586008449071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45980.586008449071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45980.586008449071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45980.586008449071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45980.586008449071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45980.586008449071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45980.586008449071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45980.586008449071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45980.586008449071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45980.586008449071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45980.586008449071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45980.586008449071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45980.586008449071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45980.586008449071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45980.586008449071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45980.586008449071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45980.586008449071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45980.586008449071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45980.586008449071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45980.586008449071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45980.586008449071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45980.586008449071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45980.586008449071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45980.586008449071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45980.586008449071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45980.586008449071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45980.586008449071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45980.586008449071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45980.586008449071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45980.586008449071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45980.586008449071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45980.586008449071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45980.586008449071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45980.586008449071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45980.586008449071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45980.586008449071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45980.586008449071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45980.586008449071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45980.586008449071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45980.586008449071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45980.586008449071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45980.586008449071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45980.586008449071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45980.586008449071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45980.586008449071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45980.586008449071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45980.586008449071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45980.586008449071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45980.586008449071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45980.586008449071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45980.586008449071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45980.586008449071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45980.586008449071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45980.586008449071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45980.586008449071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45980.586008449071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45980.586008449071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45980.586008449071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45980.586008449071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45980.586008449071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45980.586008449071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45980.586008449071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45980.586008449071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45980.586008449071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45980.586008449071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45980.586008449071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45980.586008449071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45980.586008449071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45980.586008449071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45980.586008449071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45980.586008449071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45980.586008449071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45980.586008449071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45980.586008449071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45980.586008449071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45980.586008449071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45980.586008449071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45980.586008449071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45980.586008449071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45980.586008449071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45980.586008449071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45980.586008449071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45980.586008449071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45980.586008449071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45980.586008449071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45980.586008449071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45980.586008449071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45980.586008449071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45980.586008449071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45980.586008449071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45980.586008449071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45980.586008449071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45980.586008449071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45980.586008449071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45980.586008449071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45980.586008449071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45980.586008449071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45980.586008449071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45980.586008449071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45980.586008449071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45980.586008449071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45980.586008449071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45980.586008449071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45980.586008449071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45980.586008449071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45980.586008449071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45980.586008449071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45980.586008449071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45980.586008449071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45980.586008449071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45980.586008449071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45980.586008449071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45980.586008449071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45980.586008449071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45980.586008449071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45980.586008449071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45980.586008449071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45980.586008449071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45980.586008449071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45980.586008449071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45980.586008449071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45980.586008449071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45980.586008449071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45980.586008449071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45980.586008449071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45980.586008449071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45980.586008449071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45980.586008449071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45980.586008449071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45980.586008449071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45980.586008449071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45980.586008449071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45980.586008449071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45980.586008449071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45980.586008449071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45980.586008449071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45980.586008449071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45980.586008449071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45980.586008449071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45980.586008449071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45980.586008449071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45980.586008449071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45980.586008449071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45980.586008449071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45980.586008449071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45980.586008449071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45980.586008449071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45980.586008449071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45980.586008449071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45980.586008449071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45980.586008449071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45980.586008449071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45980.586008449071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45980.586008449071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45980.586008449071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45980.586008449071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45980.586008449071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45980.586008449071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45980.586008449071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45980.586008449071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45980.586008449071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45980.586008449071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45980.586008449071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45980.586008449071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45980.586008449071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45980.586008449071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45980.586008449071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45980.586008449071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45980.586008449071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45980.586008449071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45980.586008449071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45980.586008449071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45980.586008449071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45980.586008449071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45980.586008449071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45980.586008449071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45980.586008449071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45980.586008449071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45980.586008449071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45980.586008449071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45980.586008449071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45980.586008449071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45980.586008449071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45980.586008449071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45980.586008449071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45980.586008449071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45980.586008449071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45980.586008449071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45980.586008449071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45980.586008449071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45980.586008449071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45980.586008449071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45980.586008449071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45980.586008449071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45980.586008449071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45980.586008449071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45980.586008449071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45980.586008449071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45980.586008449071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45980.586008449071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45980.586008449071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45980.586008449071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45980.586008449071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45980.586008449071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45980.586008449071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45980.586008449071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45980.586008449071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45980.586008449071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45980.586008449071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45980.586008449071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45980.586008449071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45980.586008449071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45980.586008449071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45980.586008449071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45980.586008449071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45980.586008449071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45980.586008449071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45980.586008449071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45980.586008449071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45980.586008449071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45980.586008449071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45980.586008449071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45980.586008449071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45980.586008449071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45980.586008449071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45980.586008449071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45980.586008449071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45980.586008449071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45980.586008449071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45980.586008449071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45980.586008449071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45980.586008449071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45980.586008449071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45980.586008449071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45980.586008449071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45980.586008449071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45980.586008449071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45980.586008449071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45980.586008449071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45980.586008449071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45980.586008449071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45980.586008449071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45980.586008449071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45980.586008449071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45980.586008449071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45980.586008449071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45980.586008449071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45980.586008449071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45980.586008449071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45980.586008449071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45980.586008449071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45980.586008449071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45980.586008449071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45980.586008449071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45980.586008449071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45980.586008449071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45980.586008449071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45980.586008449071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45980.586008449071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45980.586008449071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45980.586008449071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45980.586008449071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45980.586008449071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45980.586008449071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45980.586008449071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45980.586008449071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45980.586008449071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45980.586008449071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45980.586008449071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45980.586008449071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45980.586008449071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45980.586008449071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45980.586008449071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45980.586008449071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45980.586008449071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45980.586008449071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45980.586008449071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45980.586008449071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45980.586008449071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45980.586008449071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45980.586008449071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45980.586008449071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45980.586008449071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45980.586008449071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45980.586008449071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45980.586008449071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45980.586008449071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45980.586008449071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45980.586008449071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45980.586008449071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45980.586008449071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45980.586008449071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45980.586008449071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45980.586008449071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45980.586008449071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45980.586008449071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45980.586008449071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45980.586008449071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45980.586008449071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45980.586008449071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45980.586008449071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45980.586008449071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45980.586008449071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45980.586008449071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45980.586008449071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45980.586008449071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45980.586008449071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45980.586008449071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45980.586008449071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45980.586008449071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45980.586008449071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45980.586008449071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45980.586008449071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45980.586008449071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45980.586008449071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45980.586008449071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45980.586008449071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45980.586008449071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45980.586008449071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45980.586008449071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45980.586008449071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45980.586008449071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45980.586008449071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45980.586008449071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45980.586008449071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45980.586008449071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45980.586008449071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45980.586008449071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45980.586008449071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45980.586008449071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45980.586008449071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45980.586008449071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45980.586008449071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45980.586008449071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45980.586008449071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45980.586008449071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45980.586008449071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45980.586008449071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45980.586008449071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45980.586008449071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45980.586008449071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45980.586008449071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45980.586008449071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45980.586008449071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45980.586008449071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45980.586008449071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45980.586008449071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45980.586008449071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45980.586008449071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45980.586008449071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45980.586008449071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45980.586008449071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45980.586008449071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45980.586008449071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45980.586008449071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45980.586008449071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45980.586008449071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45980.586008449071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45980.586008449071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45980.586008449071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45980.586008449071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45980.586008449071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45980.586008449071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45980.586008449071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45980.586008449071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45980.586008449071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45980.586008449071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45980.586008449071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45980.586008449071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45980.586008449071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45980.586008449071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45980.586008449071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45980.586008449071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45980.586008449071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45980.586008449071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45980.586008449071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45980.586008449071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45980.586008449071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45980.586008449071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45980.586008449071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45980.586008449071</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45980.586008449071</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45980.586008449071</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45980.586008449071</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45980.586008449071</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45980.586008449071</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45980.586008449071</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45980.586008449071</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45980.586008449071</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45980.586008449071</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45980.586008449071</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45980.586008449071</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45980.586008449071</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45980.586008449071</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45980.586008449071</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45980.586008449071</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4"/>
  <sheetViews>
    <sheetView tabSelected="1" workbookViewId="0">
      <selection activeCell="F6" sqref="F6:H9"/>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88.753948263882194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54.397131134253868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31.9248973379581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3.0712052083326853</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2</v>
      </c>
      <c r="D6" s="109" t="s">
        <v>38116</v>
      </c>
      <c r="E6" s="109" t="s">
        <v>39102</v>
      </c>
      <c r="F6" s="135">
        <v>45980.575949074075</v>
      </c>
      <c r="G6" s="111">
        <f ca="1">IFERROR(NOW()-F6,"")</f>
        <v>1.0059374995762482E-2</v>
      </c>
      <c r="H6" s="135">
        <v>45980.568310185183</v>
      </c>
      <c r="I6" s="109"/>
      <c r="J6" s="109" t="str">
        <f>IFERROR(VLOOKUP(D6,DB!A:G,7,0),"")</f>
        <v>Haj Removal</v>
      </c>
      <c r="K6" s="109"/>
      <c r="L6" s="109" t="str">
        <f>IFERROR(VLOOKUP(D6,DB!A:I,9,0),"")</f>
        <v>Latis</v>
      </c>
    </row>
    <row r="7" spans="1:13">
      <c r="A7" s="109" t="s">
        <v>39121</v>
      </c>
      <c r="B7" s="109" t="str">
        <f>IFERROR(VLOOKUP(D7,DB!A:K,11,0),"")</f>
        <v>R5</v>
      </c>
      <c r="C7" s="109">
        <v>2</v>
      </c>
      <c r="D7" s="109" t="s">
        <v>38249</v>
      </c>
      <c r="E7" s="109" t="s">
        <v>39102</v>
      </c>
      <c r="F7" s="135">
        <v>45980.575949074075</v>
      </c>
      <c r="G7" s="111">
        <f t="shared" ref="G7:G9" ca="1" si="2">IFERROR(NOW()-F7,"")</f>
        <v>1.0059374995762482E-2</v>
      </c>
      <c r="H7" s="135">
        <v>45980.568310185183</v>
      </c>
      <c r="I7" s="109" t="str">
        <f>IFERROR(VLOOKUP(D7,DB!A:F,6,0),"")</f>
        <v>SCECO</v>
      </c>
      <c r="J7" s="109" t="str">
        <f>IFERROR(VLOOKUP(D7,DB!A:G,7,0),"")</f>
        <v>Haj Removal</v>
      </c>
      <c r="K7" s="109"/>
      <c r="L7" s="109" t="str">
        <f>IFERROR(VLOOKUP(D7,DB!A:I,9,0),"")</f>
        <v>Latis</v>
      </c>
    </row>
    <row r="8" spans="1:13">
      <c r="A8" s="109" t="s">
        <v>39121</v>
      </c>
      <c r="B8" s="109" t="str">
        <f>IFERROR(VLOOKUP(D8,DB!A:K,11,0),"")</f>
        <v>R5</v>
      </c>
      <c r="C8" s="109">
        <v>2</v>
      </c>
      <c r="D8" s="109" t="s">
        <v>38147</v>
      </c>
      <c r="E8" s="109" t="s">
        <v>39102</v>
      </c>
      <c r="F8" s="135">
        <v>45980.575949074075</v>
      </c>
      <c r="G8" s="111">
        <f t="shared" ca="1" si="2"/>
        <v>1.0059374995762482E-2</v>
      </c>
      <c r="H8" s="135">
        <v>45980.568310185183</v>
      </c>
      <c r="I8" s="109" t="str">
        <f>IFERROR(VLOOKUP(D8,DB!A:F,6,0),"")</f>
        <v>SCECO</v>
      </c>
      <c r="J8" s="109" t="str">
        <f>IFERROR(VLOOKUP(D8,DB!A:G,7,0),"")</f>
        <v>Haj Removal</v>
      </c>
      <c r="K8" s="109"/>
      <c r="L8" s="109" t="str">
        <f>IFERROR(VLOOKUP(D8,DB!A:I,9,0),"")</f>
        <v>Latis</v>
      </c>
    </row>
    <row r="9" spans="1:13">
      <c r="A9" s="109" t="s">
        <v>39121</v>
      </c>
      <c r="B9" s="109" t="str">
        <f>IFERROR(VLOOKUP(D9,DB!A:K,11,0),"")</f>
        <v>R5</v>
      </c>
      <c r="C9" s="109">
        <v>1</v>
      </c>
      <c r="D9" s="109" t="s">
        <v>38274</v>
      </c>
      <c r="E9" s="109" t="s">
        <v>39102</v>
      </c>
      <c r="F9" s="135">
        <v>45980.575949074075</v>
      </c>
      <c r="G9" s="111">
        <f t="shared" ca="1" si="2"/>
        <v>1.0059374995762482E-2</v>
      </c>
      <c r="H9" s="135">
        <v>45980.568310185183</v>
      </c>
      <c r="I9" s="109" t="str">
        <f>IFERROR(VLOOKUP(D9,DB!A:F,6,0),"")</f>
        <v>SCECO</v>
      </c>
      <c r="J9" s="109" t="str">
        <f>IFERROR(VLOOKUP(D9,DB!A:G,7,0),"")</f>
        <v>Haj Removal</v>
      </c>
      <c r="K9" s="109"/>
      <c r="L9" s="109" t="str">
        <f>IFERROR(VLOOKUP(D9,DB!A:I,9,0),"")</f>
        <v>Latis</v>
      </c>
    </row>
    <row r="10" spans="1:13">
      <c r="A10" s="109"/>
      <c r="B10" s="109" t="str">
        <f>IFERROR(VLOOKUP(D10,DB!A:K,11,0),"")</f>
        <v/>
      </c>
      <c r="C10" s="109"/>
      <c r="D10" s="109"/>
      <c r="E10" s="109"/>
      <c r="F10" s="109"/>
      <c r="G10" s="111">
        <f ca="1">IFERROR(NOW()-F10,"")</f>
        <v>45980.586008449071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45980.586008449071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45980.586008449071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45980.586008449071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45980.586008449071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45980.586008449071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45980.586008449071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45980.586008449071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45980.586008449071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45980.586008449071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45980.586008449071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45980.586008449071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45980.586008449071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45980.586008449071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45980.586008449071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45980.586008449071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45980.586008449071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45980.586008449071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45980.586008449071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45980.586008449071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45980.586008449071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45980.586008449071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45980.586008449071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45980.586008449071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45980.586008449071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45980.586008449071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45980.586008449071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45980.586008449071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45980.586008449071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45980.586008449071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45980.586008449071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45980.586008449071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45980.586008449071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45980.586008449071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45980.586008449071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45980.586008449071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45980.586008449071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45980.586008449071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45980.586008449071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45980.586008449071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45980.586008449071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45980.586008449071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45980.586008449071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45980.586008449071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45980.586008449071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45980.586008449071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45980.586008449071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45980.586008449071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45980.586008449071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45980.586008449071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45980.586008449071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45980.586008449071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45980.586008449071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45980.586008449071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45980.586008449071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45980.586008449071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45980.586008449071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45980.586008449071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45980.586008449071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45980.586008449071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45980.586008449071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45980.586008449071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45980.586008449071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45980.586008449071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45980.586008449071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45980.586008449071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45980.586008449071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45980.586008449071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45980.586008449071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45980.586008449071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45980.586008449071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45980.586008449071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45980.586008449071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45980.586008449071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45980.586008449071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45980.586008449071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45980.586008449071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45980.586008449071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45980.586008449071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45980.586008449071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45980.586008449071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45980.586008449071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45980.586008449071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45980.586008449071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45980.586008449071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45980.586008449071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45980.586008449071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45980.586008449071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45980.586008449071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45980.586008449071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45980.586008449071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45980.586008449071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45980.586008449071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45980.586008449071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45980.586008449071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45980.586008449071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45980.586008449071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45980.586008449071</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45980.586008449071</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45980.586008449071</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45980.586008449071</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45980.586008449071</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45980.586008449071</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45980.586008449071</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45980.586008449071</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45980.586008449071</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45980.586008449071</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45980.586008449071</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45980.586008449071</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45980.586008449071</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45980.586008449071</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45980.586008449071</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45980.586008449071</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45980.586008449071</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45980.586008449071</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45980.586008449071</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45980.586008449071</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45980.586008449071</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45980.586008449071</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45980.586008449071</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45980.586008449071</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45980.586008449071</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45980.586008449071</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45980.586008449071</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45980.586008449071</v>
      </c>
      <c r="H134" s="109"/>
      <c r="I134" s="109" t="str">
        <f>IFERROR(VLOOKUP(D134,DB!A:F,6,0),"")</f>
        <v/>
      </c>
      <c r="J134" s="109" t="str">
        <f>IFERROR(VLOOKUP(D134,DB!A:G,7,0),"")</f>
        <v/>
      </c>
      <c r="K134" s="109"/>
      <c r="L134" s="109" t="str">
        <f>IFERROR(VLOOKUP(D134,DB!A:I,9,0),"")</f>
        <v/>
      </c>
    </row>
    <row r="135" spans="1:12">
      <c r="A135" s="138"/>
      <c r="B135" s="138" t="str">
        <f>IFERROR(VLOOKUP(D135,DB!A:K,11,0),"")</f>
        <v/>
      </c>
      <c r="C135" s="138"/>
      <c r="D135" s="138"/>
      <c r="E135" s="138"/>
      <c r="F135" s="139"/>
      <c r="G135" s="111">
        <f ca="1">IFERROR(NOW()-F135,"")</f>
        <v>45980.586008449071</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45980.586008449071</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45980.586008449071</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45980.586008449071</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45980.586008449071</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45980.586008449071</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45980.586008449071</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45980.586008449071</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45980.586008449071</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45980.586008449071</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45980.586008449071</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45980.586008449071</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45980.586008449071</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45980.586008449071</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45980.586008449071</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45980.586008449071</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45980.586008449071</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45980.586008449071</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45980.586008449071</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45980.586008449071</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45980.586008449071</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45980.586008449071</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45980.586008449071</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45980.586008449071</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45980.586008449071</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45980.586008449071</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45980.586008449071</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45980.586008449071</v>
      </c>
      <c r="H162" s="139"/>
      <c r="I162" s="138" t="str">
        <f>IFERROR(VLOOKUP(D162,DB!A:F,6,0),"")</f>
        <v/>
      </c>
      <c r="J162" s="138" t="str">
        <f>IFERROR(VLOOKUP(D162,DB!A:G,7,0),"")</f>
        <v/>
      </c>
      <c r="K162" s="138"/>
      <c r="L162" s="138" t="str">
        <f>IFERROR(VLOOKUP(D162,DB!A:I,9,0),"")</f>
        <v/>
      </c>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2"/>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37423</v>
      </c>
      <c r="E2" s="109" t="s">
        <v>39021</v>
      </c>
      <c r="F2" s="121">
        <v>45980.415509259263</v>
      </c>
      <c r="G2" s="104">
        <f t="shared" ref="G2:G28" ca="1" si="0">IFERROR(NOW()-F2,"-")</f>
        <v>0.17049918980774237</v>
      </c>
      <c r="H2" s="121">
        <v>45980.415509259263</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45980.586008449071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45980.586008449071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45980.586008449071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45980.586008449071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45980.586008449071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45980.586008449071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45980.586008449071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45980.586008449071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45980.586008449071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45980.586008449071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45980.586008449071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45980.586008449071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45980.586008449071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45980.586008449071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45980.586008449071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45980.586008449071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45980.586008449071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45980.586008449071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45980.586008449071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45980.586008449071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45980.586008449071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45980.586008449071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45980.586008449071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45980.586008449071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45980.586008449071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45980.586008449071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ref="G29:G62" ca="1" si="1">IFERROR(NOW()-F29,"-")</f>
        <v>45980.586008449071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45980.586008449071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45980.586008449071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45980.586008449071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45980.586008449071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45980.586008449071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45980.586008449071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45980.586008449071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45980.586008449071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45980.586008449071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45980.586008449071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45980.586008449071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45980.586008449071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45980.586008449071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45980.586008449071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45980.586008449071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45980.586008449071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45980.586008449071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45980.586008449071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45980.586008449071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45980.586008449071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45980.586008449071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45980.586008449071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45980.586008449071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45980.586008449071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45980.586008449071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45980.586008449071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45980.586008449071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45980.586008449071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45980.586008449071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45980.586008449071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45980.586008449071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45980.586008449071</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45980.586008449071</v>
      </c>
      <c r="H62" s="121"/>
      <c r="I62" s="119" t="str">
        <f>IFERROR(VLOOKUP(D62,DB!A:F,6,0),"")</f>
        <v/>
      </c>
      <c r="J62" s="119" t="str">
        <f>IFERROR(VLOOKUP(D62,DB!A:G,7,0),"")</f>
        <v/>
      </c>
      <c r="K62" s="122"/>
      <c r="L62" s="123" t="str">
        <f>IFERROR(VLOOKUP(D62,DB!A:I,9,0),"")</f>
        <v/>
      </c>
    </row>
  </sheetData>
  <dataValidations count="2">
    <dataValidation allowBlank="1" showInputMessage="1" showErrorMessage="1" sqref="E1" xr:uid="{9E1BC488-8814-4F8A-8DBE-742B3278AB71}"/>
    <dataValidation type="list" allowBlank="1" showInputMessage="1" showErrorMessage="1" sqref="E2:E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2025-11-19T11:03:57Z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