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691" documentId="120_S{2AC9BD13-BADA-5192-A53E-5A8FF88502F6}" xr6:coauthVersionLast="47" xr6:coauthVersionMax="47" xr10:uidLastSave="{51F81665-C5FD-4273-908A-5905516413E5}"/>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4" i="4"/>
  <c r="J1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L19" i="4"/>
  <c r="B20" i="4"/>
  <c r="G20" i="4"/>
  <c r="I20" i="4"/>
  <c r="J20" i="4"/>
  <c r="L20" i="4"/>
  <c r="B21" i="4"/>
  <c r="G21" i="4"/>
  <c r="I21" i="4"/>
  <c r="J21" i="4"/>
  <c r="L21" i="4"/>
  <c r="B22" i="4"/>
  <c r="G22" i="4"/>
  <c r="I22" i="4"/>
  <c r="J22" i="4"/>
  <c r="L22" i="4"/>
  <c r="B23" i="4"/>
  <c r="G23" i="4"/>
  <c r="I23" i="4"/>
  <c r="J23" i="4"/>
  <c r="L23" i="4"/>
  <c r="B24" i="4"/>
  <c r="G24" i="4"/>
  <c r="I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<sst xmlns="http://schemas.openxmlformats.org/spreadsheetml/2006/main" count="180304" uniqueCount="39136">
  <si>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</si>
  <si>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</si>
  <si>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</si>
  <si>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</si>
  <si>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</si>
  <si>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</si>
  <si>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</si>
  <si>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</si>
  <si>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</si>
  <si>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</si>
  <si>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</si>
  <si>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</si>
  <si>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</si>
  <si>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</si>
  <si>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</si>
  <si>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</si>
  <si>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</si>
  <si>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</si>
  <si>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</si>
  <si>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</si>
  <si>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</si>
  <si>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</si>
  <si>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</si>
  <si>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</si>
  <si>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</si>
  <si>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</si>
  <si>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</si>
  <si>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</si>
  <si>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</si>
  <si>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</si>
  <si>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</si>
  <si>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</si>
  <si>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</si>
  <si>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</si>
  <si>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</si>
  <si>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</si>
  <si>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</si>
  <si>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</si>
  <si>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</si>
  <si>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</si>
  <si>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</si>
  <si>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</si>
  <si>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</si>
  <si>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</si>
  <si>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</si>
  <si>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</si>
  <si>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</si>
  <si>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</si>
  <si>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</si>
  <si>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</si>
  <si>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</si>
  <si>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</si>
  <si>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</si>
  <si>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</si>
  <si>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</si>
  <si>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</si>
  <si>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</si>
  <si>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</si>
  <si>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</si>
  <si>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</si>
  <si>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</si>
  <si>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</si>
  <si>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</si>
  <si>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</si>
  <si>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</si>
  <si>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</si>
  <si>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</si>
  <si>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</si>
  <si>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</si>
  <si>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</si>
  <si>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</si>
  <si>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</si>
  <si>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</si>
  <si>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</si>
  <si>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</si>
  <si>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</si>
  <si>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</si>
  <si>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</si>
  <si>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</si>
  <si>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</si>
  <si>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</si>
  <si>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</si>
  <si>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</si>
  <si>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</si>
  <si>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</si>
  <si>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</si>
  <si>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</si>
  <si>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</si>
  <si>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</si>
  <si>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</si>
  <si>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</si>
  <si>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</si>
  <si>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</si>
  <si>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</si>
  <si>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</si>
  <si>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</si>
  <si>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</si>
  <si>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</si>
  <si>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</si>
  <si>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</si>
  <si>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</si>
  <si>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</si>
  <si>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</si>
  <si>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</si>
  <si>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</si>
  <si>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</si>
  <si>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</si>
  <si>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</si>
  <si>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</si>
  <si>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</si>
  <si>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</si>
  <si>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</si>
  <si>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</si>
  <si>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</si>
  <si>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</si>
  <si>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</si>
  <si>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</si>
  <si>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</si>
  <si>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</si>
  <si>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</si>
  <si>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</si>
  <si>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</si>
  <si>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</si>
  <si>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</si>
  <si>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</si>
  <si>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</si>
  <si>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</si>
  <si>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</si>
  <si>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</si>
  <si>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</si>
  <si>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</si>
  <si>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</si>
  <si>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</si>
  <si>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</si>
  <si>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</si>
  <si>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</si>
  <si>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</si>
  <si>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</si>
  <si>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</si>
  <si>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</si>
  <si>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</si>
  <si>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</si>
  <si>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</si>
  <si>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</si>
  <si>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</si>
  <si>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</si>
  <si>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</si>
  <si>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</si>
  <si>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</si>
  <si>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</si>
  <si>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</si>
  <si>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</si>
  <si>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</si>
  <si>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</si>
  <si>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</si>
  <si>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</si>
  <si>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</si>
  <si>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</si>
  <si>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</si>
  <si>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</si>
  <si>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</si>
  <si>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</si>
  <si>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</si>
  <si>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</si>
  <si>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</si>
  <si>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</si>
  <si>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</si>
  <si>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</si>
  <si>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</si>
  <si>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</si>
  <si>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</si>
  <si>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</si>
  <si>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</si>
  <si>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</si>
  <si>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</si>
  <si>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</si>
  <si>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</si>
  <si>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</si>
  <si>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</si>
  <si>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</si>
  <si>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</si>
  <si>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</si>
  <si>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</si>
  <si>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</si>
  <si>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</si>
  <si>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</si>
  <si>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</si>
  <si>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</si>
  <si>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</si>
  <si>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</si>
  <si>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</si>
  <si>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</si>
  <si>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</si>
  <si>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</si>
  <si>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</si>
  <si>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</si>
  <si>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</si>
  <si>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</si>
  <si>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</si>
  <si>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</si>
  <si>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</si>
  <si>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</si>
  <si>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</si>
  <si>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</si>
  <si>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</si>
  <si>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</si>
  <si>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</si>
  <si>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</si>
  <si>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</si>
  <si>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</si>
  <si>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</si>
  <si>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</si>
  <si>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</si>
  <si>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</si>
  <si>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</si>
  <si>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</si>
  <si>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</si>
  <si>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</si>
  <si>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</si>
  <si>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</si>
  <si>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</si>
  <si>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</si>
  <si>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</si>
  <si>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</si>
  <si>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</si>
  <si>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</si>
  <si>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</si>
  <si>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</si>
  <si>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</si>
  <si>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</si>
  <si>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</si>
  <si>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</si>
  <si>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</si>
  <si>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</si>
  <si>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</si>
  <si>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</si>
  <si>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</si>
  <si>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</si>
  <si>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</si>
  <si>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</si>
  <si>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</si>
  <si>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</si>
  <si>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</si>
  <si>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</si>
  <si>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</si>
  <si>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</si>
  <si>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</si>
  <si>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</si>
  <si>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</si>
  <si>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</si>
  <si>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</si>
  <si>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</si>
  <si>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</si>
  <si>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</si>
  <si>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</si>
  <si>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</si>
  <si>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</si>
  <si>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</si>
  <si>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</si>
  <si>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</si>
  <si>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</si>
  <si>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</si>
  <si>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</si>
  <si>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</si>
  <si>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</si>
  <si>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</si>
  <si>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</si>
  <si>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</si>
  <si>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</si>
  <si>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</si>
  <si>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</si>
  <si>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</si>
  <si>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</si>
  <si>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</si>
  <si>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</si>
  <si>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</si>
  <si>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</si>
  <si>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</si>
  <si>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</si>
  <si>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</si>
  <si>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</si>
  <si>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</si>
  <si>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</si>
  <si>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</si>
  <si>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</si>
  <si>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</si>
  <si>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</si>
  <si>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</si>
  <si>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</si>
  <si>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</si>
  <si>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</si>
  <si>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</si>
  <si>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</si>
  <si>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</si>
  <si>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</si>
  <si>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</si>
  <si>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</si>
  <si>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</si>
  <si>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</si>
  <si>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</si>
  <si>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</si>
  <si>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</si>
  <si>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</si>
  <si>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</si>
  <si>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</si>
  <si>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</si>
  <si>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</si>
  <si>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</si>
  <si>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</si>
  <si>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</si>
  <si>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</si>
  <si>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</si>
  <si>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</si>
  <si>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</si>
  <si>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</si>
  <si>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</si>
  <si>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</si>
  <si>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</si>
  <si>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</si>
  <si>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</si>
  <si>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</si>
  <si>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</si>
  <si>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</si>
  <si>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</si>
  <si>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</si>
  <si>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</si>
  <si>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</si>
  <si>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</si>
  <si>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</si>
  <si>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</si>
  <si>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</si>
  <si>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</si>
  <si>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</si>
  <si>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</si>
  <si>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</si>
  <si>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</si>
  <si>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</si>
  <si>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</si>
  <si>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</si>
  <si>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</si>
  <si>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</si>
  <si>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</si>
  <si>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</si>
  <si>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</si>
  <si>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</si>
  <si>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</si>
  <si>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</si>
  <si>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</si>
  <si>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</si>
  <si>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</si>
  <si>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</si>
  <si>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</si>
  <si>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</si>
  <si>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</si>
  <si>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</si>
  <si>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</si>
  <si>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</si>
  <si>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</si>
  <si>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</si>
  <si>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</si>
  <si>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</si>
  <si>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</si>
  <si>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</si>
  <si>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</si>
  <si>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</si>
  <si>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</si>
  <si>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</si>
  <si>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</si>
  <si>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</si>
  <si>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</si>
  <si>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</si>
  <si>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</si>
  <si>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</si>
  <si>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</si>
  <si>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</si>
  <si>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</si>
  <si>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</si>
  <si>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</si>
  <si>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</si>
  <si>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</si>
  <si>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</si>
  <si>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</si>
  <si>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</si>
  <si>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</si>
  <si>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</si>
  <si>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</si>
  <si>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</si>
  <si>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</si>
  <si>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</si>
  <si>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</si>
  <si>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</si>
  <si>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</si>
  <si>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</si>
  <si>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</si>
  <si>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</si>
  <si>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</si>
  <si>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</si>
  <si>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</si>
  <si>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</si>
  <si>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</si>
  <si>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</si>
  <si>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</si>
  <si>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</si>
  <si>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</si>
  <si>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</si>
  <si>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</si>
  <si>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</si>
  <si>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</si>
  <si>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</si>
  <si>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</si>
  <si>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</si>
  <si>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</si>
  <si>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</si>
  <si>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</si>
  <si>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</si>
  <si>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</si>
  <si>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</si>
  <si>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</si>
  <si>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</si>
  <si>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</si>
  <si>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</si>
  <si>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</si>
  <si>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</si>
  <si>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</si>
  <si>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</si>
  <si>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</si>
  <si>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</si>
  <si>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</si>
  <si>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</si>
  <si>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</si>
  <si>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</si>
  <si>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</si>
  <si>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</si>
  <si>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</si>
  <si>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</si>
  <si>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</si>
  <si>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</si>
  <si>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</si>
  <si>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</si>
  <si>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</si>
  <si>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</si>
  <si>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</si>
  <si>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</si>
  <si>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</si>
  <si>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</si>
  <si>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</si>
  <si>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</si>
  <si>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</si>
  <si>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</si>
  <si>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</si>
  <si>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</si>
  <si>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</si>
  <si>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</si>
  <si>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</si>
  <si>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</si>
  <si>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</si>
  <si>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</si>
  <si>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</si>
  <si>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</si>
  <si>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</si>
  <si>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</si>
  <si>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</si>
  <si>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</si>
  <si>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</si>
  <si>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</si>
  <si>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</si>
  <si>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</si>
  <si>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</si>
  <si>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</si>
  <si>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</si>
  <si>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</si>
  <si>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</si>
  <si>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</si>
  <si>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</si>
  <si>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</si>
  <si>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</si>
  <si>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</si>
  <si>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</si>
  <si>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</si>
  <si>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</si>
  <si>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</si>
  <si>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</si>
  <si>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</si>
  <si>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</si>
  <si>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</si>
  <si>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</si>
  <si>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</si>
  <si>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</si>
  <si>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</si>
  <si>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</si>
  <si>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</si>
  <si>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</si>
  <si>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</si>
  <si>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</si>
  <si>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</si>
  <si>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</si>
  <si>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</si>
  <si>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</si>
  <si>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</si>
  <si>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</si>
  <si>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</si>
  <si>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</si>
  <si>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</si>
  <si>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</si>
  <si>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</si>
  <si>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</si>
  <si>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</si>
  <si>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</si>
  <si>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</si>
  <si>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</si>
  <si>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</si>
  <si>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</si>
  <si>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</si>
  <si>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</si>
  <si>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</si>
  <si>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</si>
  <si>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</si>
  <si>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</si>
  <si>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</si>
  <si>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</si>
  <si>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</si>
  <si>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</si>
  <si>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</si>
  <si>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</si>
  <si>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</si>
  <si>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</si>
  <si>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</si>
  <si>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</si>
  <si>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</si>
  <si>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</si>
  <si>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</si>
  <si>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</si>
  <si>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</si>
  <si>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</si>
  <si>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</si>
  <si>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</si>
  <si>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</si>
  <si>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</si>
  <si>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</si>
  <si>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</si>
  <si>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</si>
  <si>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</si>
  <si>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</si>
  <si>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</si>
  <si>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</si>
  <si>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</si>
  <si>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</si>
  <si>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</si>
  <si>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</si>
  <si>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</si>
  <si>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</si>
  <si>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</si>
  <si>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</si>
  <si>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</si>
  <si>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</si>
  <si>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</si>
  <si>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</si>
  <si>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</si>
  <si>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</si>
  <si>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</si>
  <si>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</si>
  <si>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</si>
  <si>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</si>
  <si>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</si>
  <si>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</si>
  <si>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</si>
  <si>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</si>
  <si>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</si>
  <si>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</si>
  <si>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</si>
  <si>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</si>
  <si>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</si>
  <si>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</si>
  <si>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</si>
  <si>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</si>
  <si>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</si>
  <si>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</si>
  <si>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</si>
  <si>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</si>
  <si>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</si>
  <si>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</si>
  <si>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</si>
  <si>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</si>
  <si>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</si>
  <si>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</si>
  <si>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</si>
  <si>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</si>
  <si>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</si>
  <si>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</si>
  <si>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</si>
  <si>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</si>
  <si>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</si>
  <si>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</si>
  <si>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</si>
  <si>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</si>
  <si>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</si>
  <si>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</si>
  <si>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</si>
  <si>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</si>
  <si>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</si>
  <si>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</si>
  <si>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</si>
  <si>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</si>
  <si>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</si>
  <si>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</si>
  <si>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</si>
  <si>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</si>
  <si>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</si>
  <si>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</si>
  <si>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</si>
  <si>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</si>
  <si>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</si>
  <si>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</si>
  <si>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</si>
  <si>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</si>
  <si>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</si>
  <si>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</si>
  <si>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</si>
  <si>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</si>
  <si>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</si>
  <si>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</si>
  <si>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</si>
  <si>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</si>
  <si>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</si>
  <si>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</si>
  <si>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</si>
  <si>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</si>
  <si>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</si>
  <si>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</si>
  <si>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</si>
  <si>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</si>
  <si>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</si>
  <si>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</si>
  <si>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</si>
  <si>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</si>
  <si>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</si>
  <si>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</si>
  <si>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</si>
  <si>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</si>
  <si>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</si>
  <si>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</si>
  <si>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</si>
  <si>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</si>
  <si>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</si>
  <si>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</si>
  <si>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</si>
  <si>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</si>
  <si>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</si>
  <si>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</si>
  <si>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</si>
  <si>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</si>
  <si>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</si>
  <si>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</si>
  <si>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</si>
  <si>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</si>
  <si>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</si>
  <si>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</si>
  <si>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</si>
  <si>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</si>
  <si>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</si>
  <si>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</si>
  <si>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</si>
  <si>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</si>
  <si>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</si>
  <si>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</si>
  <si>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</si>
  <si>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</si>
  <si>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</si>
  <si>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</si>
  <si>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</si>
  <si>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</si>
  <si>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</si>
  <si>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</si>
  <si>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</si>
  <si>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</si>
  <si>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</si>
  <si>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</si>
  <si>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</si>
  <si>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</si>
  <si>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</si>
  <si>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</si>
  <si>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</si>
  <si>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</si>
  <si>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</si>
  <si>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</si>
  <si>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</si>
  <si>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</si>
  <si>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</si>
  <si>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</si>
  <si>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</si>
  <si>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</si>
  <si>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</si>
  <si>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</si>
  <si>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</si>
  <si>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</si>
  <si>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</si>
  <si>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</si>
  <si>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</si>
  <si>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</si>
  <si>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</si>
  <si>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</si>
  <si>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</si>
  <si>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</si>
  <si>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</si>
  <si>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</si>
  <si>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</si>
  <si>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</si>
  <si>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</si>
  <si>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</si>
  <si>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</si>
  <si>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</si>
  <si>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</si>
  <si>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</si>
  <si>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</si>
  <si>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</si>
  <si>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</si>
  <si>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</si>
  <si>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</si>
  <si>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</si>
  <si>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</si>
  <si>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</si>
  <si>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</si>
  <si>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</si>
  <si>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</si>
  <si>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</si>
  <si>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</si>
  <si>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</si>
  <si>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</si>
  <si>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</si>
  <si>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</si>
  <si>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</si>
  <si>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</si>
  <si>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</si>
  <si>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</si>
  <si>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</si>
  <si>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</si>
  <si>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</si>
  <si>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</si>
  <si>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</si>
  <si>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</si>
  <si>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</si>
  <si>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</si>
  <si>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</si>
  <si>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</si>
  <si>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</si>
  <si>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</si>
  <si>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</si>
  <si>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</si>
  <si>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</si>
  <si>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</si>
  <si>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</si>
  <si>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</si>
  <si>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</si>
  <si>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</si>
  <si>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</si>
  <si>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</si>
  <si>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</si>
  <si>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</si>
  <si>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</si>
  <si>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</si>
  <si>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</si>
  <si>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</si>
  <si>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</si>
  <si>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</si>
  <si>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</si>
  <si>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</si>
  <si>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</si>
  <si>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</si>
  <si>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</si>
  <si>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</si>
  <si>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</si>
  <si>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</si>
  <si>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</si>
  <si>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</si>
  <si>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</si>
  <si>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</si>
  <si>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</si>
  <si>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</si>
  <si>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</si>
  <si>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</si>
  <si>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</si>
  <si>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</si>
  <si>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</si>
  <si>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</si>
  <si>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</si>
  <si>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</si>
  <si>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</si>
  <si>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</si>
  <si>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</si>
  <si>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</si>
  <si>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</si>
  <si>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</si>
  <si>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</si>
  <si>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</si>
  <si>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</si>
  <si>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</si>
  <si>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</si>
  <si>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</si>
  <si>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</si>
  <si>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</si>
  <si>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</si>
  <si>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</si>
  <si>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</si>
  <si>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</si>
  <si>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</si>
  <si>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</si>
  <si>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</si>
  <si>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</si>
  <si>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</si>
  <si>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</si>
  <si>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</si>
  <si>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</si>
  <si>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</si>
  <si>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</si>
  <si>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</si>
  <si>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</si>
  <si>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</si>
  <si>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</si>
  <si>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</si>
  <si>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</si>
  <si>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</si>
  <si>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</si>
  <si>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</si>
  <si>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</si>
  <si>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</si>
  <si>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</si>
  <si>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</si>
  <si>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</si>
  <si>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</si>
  <si>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</si>
  <si>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</si>
  <si>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</si>
  <si>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</si>
  <si>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</si>
  <si>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</si>
  <si>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</si>
  <si>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</si>
  <si>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</si>
  <si>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</si>
  <si>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</si>
  <si>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</si>
  <si>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</si>
  <si>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</si>
  <si>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</si>
  <si>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</si>
  <si>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</si>
  <si>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</si>
  <si>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</si>
  <si>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</si>
  <si>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</si>
  <si>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</si>
  <si>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</si>
  <si>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</si>
  <si>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</si>
  <si>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</si>
  <si>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</si>
  <si>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</si>
  <si>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</si>
  <si>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</si>
  <si>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</si>
  <si>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</si>
  <si>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</si>
  <si>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</si>
  <si>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</si>
  <si>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</si>
  <si>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</si>
  <si>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</si>
  <si>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</si>
  <si>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</si>
  <si>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</si>
  <si>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</si>
  <si>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</si>
  <si>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</si>
  <si>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</si>
  <si>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</si>
  <si>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</si>
  <si>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</si>
  <si>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</si>
  <si>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</si>
  <si>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</si>
  <si>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</si>
  <si>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</si>
  <si>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</si>
  <si>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</si>
  <si>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</si>
  <si>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</si>
  <si>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</si>
  <si>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</si>
  <si>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</si>
  <si>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</si>
  <si>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</si>
  <si>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</si>
  <si>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</si>
  <si>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</si>
  <si>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</si>
  <si>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</si>
  <si>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</si>
  <si>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</si>
  <si>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</si>
  <si>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</si>
  <si>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</si>
  <si>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</si>
  <si>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</si>
  <si>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</si>
  <si>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</si>
  <si>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</si>
  <si>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</si>
  <si>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</si>
  <si>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</si>
  <si>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</si>
  <si>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</si>
  <si>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</si>
  <si>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</si>
  <si>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</si>
  <si>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</si>
  <si>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</si>
  <si>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</si>
  <si>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</si>
  <si>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</si>
  <si>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</si>
  <si>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</si>
  <si>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</si>
  <si>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</si>
  <si>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</si>
  <si>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</si>
  <si>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</si>
  <si>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</si>
  <si>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</si>
  <si>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</si>
  <si>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</si>
  <si>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</si>
  <si>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</si>
  <si>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</si>
  <si>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</si>
  <si>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</si>
  <si>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</si>
  <si>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</si>
  <si>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</si>
  <si>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</si>
  <si>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</si>
  <si>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</si>
  <si>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</si>
  <si>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</si>
  <si>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</si>
  <si>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</si>
  <si>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</si>
  <si>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</si>
  <si>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</si>
  <si>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</si>
  <si>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</si>
  <si>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</si>
  <si>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</si>
  <si>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</si>
  <si>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</si>
  <si>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</si>
  <si>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</si>
  <si>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</si>
  <si>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</si>
  <si>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</si>
  <si>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</si>
  <si>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</si>
  <si>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</si>
  <si>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</si>
  <si>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</si>
  <si>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</si>
  <si>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</si>
  <si>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</si>
  <si>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</si>
  <si>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</si>
  <si>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</si>
  <si>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</si>
  <si>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</si>
  <si>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</si>
  <si>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</si>
  <si>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</si>
  <si>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</si>
  <si>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</si>
  <si>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</si>
  <si>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</si>
  <si>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</si>
  <si>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</si>
  <si>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</si>
  <si>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</si>
  <si>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</si>
  <si>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</si>
  <si>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</si>
  <si>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</si>
  <si>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</si>
  <si>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</si>
  <si>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</si>
  <si>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</si>
  <si>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</si>
  <si>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</si>
  <si>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</si>
  <si>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</si>
  <si>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</si>
  <si>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</si>
  <si>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</si>
  <si>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</si>
  <si>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</si>
  <si>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</si>
  <si>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</si>
  <si>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</si>
  <si>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</si>
  <si>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</si>
  <si>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</si>
  <si>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</si>
  <si>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</si>
  <si>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</si>
  <si>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</si>
  <si>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</si>
  <si>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</si>
  <si>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</si>
  <si>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</si>
  <si>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</si>
  <si>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</si>
  <si>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</si>
  <si>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</si>
  <si>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</si>
  <si>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</si>
  <si>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</si>
  <si>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</si>
  <si>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</si>
  <si>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</si>
  <si>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</si>
  <si>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</si>
  <si>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</si>
  <si>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</si>
  <si>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</si>
  <si>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</si>
  <si>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</si>
  <si>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</si>
  <si>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</si>
  <si>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</si>
  <si>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</si>
  <si>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</si>
  <si>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</si>
  <si>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</si>
  <si>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</si>
  <si>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</si>
  <si>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</si>
  <si>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</si>
  <si>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</si>
  <si>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</si>
  <si>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</si>
  <si>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</si>
  <si>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</si>
  <si>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</si>
  <si>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</si>
  <si>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</si>
  <si>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</si>
  <si>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</si>
  <si>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</si>
  <si>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</si>
  <si>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</si>
  <si>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</si>
  <si>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</si>
  <si>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</si>
  <si>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</si>
  <si>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</si>
  <si>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</si>
  <si>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</si>
  <si>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</si>
  <si>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</si>
  <si>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</si>
  <si>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</si>
  <si>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</si>
  <si>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</si>
  <si>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</si>
  <si>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</si>
  <si>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</si>
  <si>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</si>
  <si>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</si>
  <si>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</si>
  <si>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</si>
  <si>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</si>
  <si>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</si>
  <si>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</si>
  <si>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</si>
  <si>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</si>
  <si>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</si>
  <si>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</si>
  <si>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</si>
  <si>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</si>
  <si>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</si>
  <si>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</si>
  <si>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</si>
  <si>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</si>
  <si>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</si>
  <si>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</si>
  <si>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</si>
  <si>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</si>
  <si>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</si>
  <si>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</si>
  <si>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</si>
  <si>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</si>
  <si>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</si>
  <si>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</si>
  <si>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</si>
  <si>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</si>
  <si>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</si>
  <si>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</si>
  <si>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</si>
  <si>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</si>
  <si>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</si>
  <si>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</si>
  <si>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</si>
  <si>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</si>
  <si>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</si>
  <si>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</si>
  <si>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</si>
  <si>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</si>
  <si>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</si>
  <si>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</si>
  <si>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</si>
  <si>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</si>
  <si>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</si>
  <si>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</si>
  <si>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</si>
  <si>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</si>
  <si>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</si>
  <si>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</si>
  <si>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</si>
  <si>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</si>
  <si>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</si>
  <si>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</si>
  <si>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</si>
  <si>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</si>
  <si>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</si>
  <si>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</si>
  <si>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</si>
  <si>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</si>
  <si>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</si>
  <si>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</si>
  <si>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</si>
  <si>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</si>
  <si>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</si>
  <si>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</si>
  <si>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</si>
  <si>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</si>
  <si>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</si>
  <si>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</si>
  <si>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</si>
  <si>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</si>
  <si>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</si>
  <si>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</si>
  <si>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</si>
  <si>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</si>
  <si>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</si>
  <si>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</si>
  <si>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</si>
  <si>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</si>
  <si>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</si>
  <si>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</si>
  <si>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</si>
  <si>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</si>
  <si>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</si>
  <si>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</si>
  <si>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</si>
  <si>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</si>
  <si>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</si>
  <si>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</si>
  <si>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</si>
  <si>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</si>
  <si>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</si>
  <si>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</si>
  <si>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</si>
  <si>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</si>
  <si>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</si>
  <si>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</si>
  <si>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</si>
  <si>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</si>
  <si>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</si>
  <si>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</si>
  <si>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</si>
  <si>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</si>
  <si>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</si>
  <si>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</si>
  <si>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</si>
  <si>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</si>
  <si>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</si>
  <si>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</si>
  <si>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</si>
  <si>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</si>
  <si>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</si>
  <si>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</si>
  <si>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</si>
  <si>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</si>
  <si>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</si>
  <si>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</si>
  <si>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</si>
  <si>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</si>
  <si>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</si>
  <si>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</si>
  <si>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</si>
  <si>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</si>
  <si>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</si>
  <si>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</si>
  <si>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</si>
  <si>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</si>
  <si>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</si>
  <si>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</si>
  <si>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</si>
  <si>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</si>
  <si>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</si>
  <si>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</si>
  <si>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</si>
  <si>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</si>
  <si>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</si>
  <si>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</si>
  <si>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</si>
  <si>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</si>
  <si>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</si>
  <si>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</si>
  <si>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</si>
  <si>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</si>
  <si>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</si>
  <si>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</si>
  <si>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</si>
  <si>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</si>
  <si>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</si>
  <si>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</si>
  <si>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</si>
  <si>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</si>
  <si>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</si>
  <si>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</si>
  <si>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</si>
  <si>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</si>
  <si>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</si>
  <si>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</si>
  <si>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</si>
  <si>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</si>
  <si>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</si>
  <si>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</si>
  <si>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</si>
  <si>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</si>
  <si>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</si>
  <si>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</si>
  <si>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</si>
  <si>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</si>
  <si>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</si>
  <si>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</si>
  <si>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</si>
  <si>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</si>
  <si>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</si>
  <si>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</si>
  <si>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</si>
  <si>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</si>
  <si>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</si>
  <si>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</si>
  <si>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</si>
  <si>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</si>
  <si>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</si>
  <si>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</si>
  <si>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</si>
  <si>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</si>
  <si>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</si>
  <si>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</si>
  <si>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</si>
  <si>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</si>
  <si>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</si>
  <si>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</si>
  <si>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</si>
  <si>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</si>
  <si>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</si>
  <si>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</si>
  <si>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</si>
  <si>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</si>
  <si>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</si>
  <si>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</si>
  <si>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</si>
  <si>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</si>
  <si>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</si>
  <si>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</si>
  <si>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</si>
  <si>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</si>
  <si>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</si>
  <si>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</si>
  <si>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</si>
  <si>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</si>
  <si>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</si>
  <si>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</si>
  <si>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</si>
  <si>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</si>
  <si>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</si>
  <si>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</si>
  <si>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</si>
  <si>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</si>
  <si>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</si>
  <si>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</si>
  <si>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</si>
  <si>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</si>
  <si>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</si>
  <si>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</si>
  <si>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</si>
  <si>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</si>
  <si>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</si>
  <si>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</si>
  <si>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</si>
  <si>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</si>
  <si>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</si>
  <si>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</si>
  <si>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</si>
  <si>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</si>
  <si>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</si>
  <si>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</si>
  <si>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</si>
  <si>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</si>
  <si>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</si>
  <si>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</si>
  <si>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</si>
  <si>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</si>
  <si>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</si>
  <si>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</si>
  <si>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</si>
  <si>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</si>
  <si>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</si>
  <si>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</si>
  <si>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</si>
  <si>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</si>
  <si>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</si>
  <si>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</si>
  <si>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</si>
  <si>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</si>
  <si>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</si>
  <si>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</si>
  <si>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</si>
  <si>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</si>
  <si>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</si>
  <si>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</si>
  <si>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</si>
  <si>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</si>
  <si>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</si>
  <si>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</si>
  <si>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</si>
  <si>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</si>
  <si>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</si>
  <si>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</si>
  <si>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</si>
  <si>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</si>
  <si>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</si>
  <si>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</si>
  <si>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</si>
  <si>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</si>
  <si>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</si>
  <si>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</si>
  <si>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</si>
  <si>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</si>
  <si>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</si>
  <si>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</si>
  <si>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</si>
  <si>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</si>
  <si>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</si>
  <si>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</si>
  <si>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</si>
  <si>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</si>
  <si>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</si>
  <si>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</si>
  <si>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</si>
  <si>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</si>
  <si>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</si>
  <si>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</si>
  <si>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</si>
  <si>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</si>
  <si>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</si>
  <si>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</si>
  <si>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</si>
  <si>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</si>
  <si>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</si>
  <si>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</si>
  <si>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</si>
  <si>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</si>
  <si>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</si>
  <si>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</si>
  <si>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</si>
  <si>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</si>
  <si>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</si>
  <si>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</si>
  <si>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</si>
  <si>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</si>
  <si>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</si>
  <si>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</si>
  <si>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</si>
  <si>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</si>
  <si>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</si>
  <si>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</si>
  <si>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</si>
  <si>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</si>
  <si>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</si>
  <si>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</si>
  <si>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</si>
  <si>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</si>
  <si>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</si>
  <si>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</si>
  <si>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</si>
  <si>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</si>
  <si>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</si>
  <si>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</si>
  <si>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</si>
  <si>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</si>
  <si>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</si>
  <si>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</si>
  <si>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</si>
  <si>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</si>
  <si>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</si>
  <si>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</si>
  <si>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</si>
  <si>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</si>
  <si>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</si>
  <si>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</si>
  <si>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</si>
  <si>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</si>
  <si>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</si>
  <si>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</si>
  <si>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</si>
  <si>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</si>
  <si>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</si>
  <si>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</si>
  <si>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</si>
  <si>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</si>
  <si>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</si>
  <si>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</si>
  <si>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</si>
  <si>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</si>
  <si>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</si>
  <si>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</si>
  <si>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</si>
  <si>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</si>
  <si>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</si>
  <si>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</si>
  <si>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</si>
  <si>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</si>
  <si>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</si>
  <si>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</si>
  <si>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</si>
  <si>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</si>
  <si>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</si>
  <si>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</si>
  <si>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</si>
  <si>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</si>
  <si>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</si>
  <si>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</si>
  <si>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</si>
  <si>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</si>
  <si>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</si>
  <si>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</si>
  <si>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</si>
  <si>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</si>
  <si>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</si>
  <si>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</si>
  <si>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</si>
  <si>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</si>
  <si>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</si>
  <si>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</si>
  <si>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</si>
  <si>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</si>
  <si>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</si>
  <si>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</si>
  <si>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</si>
  <si>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</si>
  <si>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</si>
  <si>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</si>
  <si>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</si>
  <si>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</si>
  <si>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</si>
  <si>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</si>
  <si>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</si>
  <si>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</si>
  <si>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</si>
  <si>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</si>
  <si>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</si>
  <si>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</si>
  <si>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</si>
  <si>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</si>
  <si>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</si>
  <si>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</si>
  <si>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</si>
  <si>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</si>
  <si>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</si>
  <si>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</si>
  <si>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</si>
  <si>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</si>
  <si>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</si>
  <si>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</si>
  <si>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</si>
  <si>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</si>
  <si>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</si>
  <si>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</si>
  <si>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</si>
  <si>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</si>
  <si>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</si>
  <si>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</si>
  <si>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</si>
  <si>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</si>
  <si>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</si>
  <si>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</si>
  <si>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</si>
  <si>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</si>
  <si>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</si>
  <si>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</si>
  <si>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</si>
  <si>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</si>
  <si>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</si>
  <si>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</si>
  <si>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</si>
  <si>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</si>
  <si>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</si>
  <si>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</si>
  <si>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</si>
  <si>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</si>
  <si>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</si>
  <si>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</si>
  <si>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</si>
  <si>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</si>
  <si>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</si>
  <si>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</si>
  <si>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</si>
  <si>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</si>
  <si>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</si>
  <si>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</si>
  <si>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</si>
  <si>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</si>
  <si>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</si>
  <si>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</si>
  <si>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</si>
  <si>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</si>
  <si>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</si>
  <si>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</si>
  <si>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</si>
  <si>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</si>
  <si>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</si>
  <si>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</si>
  <si>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</si>
  <si>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</si>
  <si>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</si>
  <si>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</si>
  <si>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</si>
  <si>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</si>
  <si>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</si>
  <si>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</si>
  <si>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</si>
  <si>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</si>
  <si>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</si>
  <si>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</si>
  <si>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</si>
  <si>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</si>
  <si>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</si>
  <si>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</si>
  <si>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</si>
  <si>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</si>
  <si>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</si>
  <si>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</si>
  <si>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</si>
  <si>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</si>
  <si>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</si>
  <si>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</si>
  <si>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</si>
  <si>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</si>
  <si>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</si>
  <si>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</si>
  <si>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</si>
  <si>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</si>
  <si>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</si>
  <si>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</si>
  <si>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</si>
  <si>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</si>
  <si>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</si>
  <si>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</si>
  <si>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</si>
  <si>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</si>
  <si>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</si>
  <si>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</si>
  <si>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</si>
  <si>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</si>
  <si>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</si>
  <si>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</si>
  <si>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</si>
  <si>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</si>
  <si>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</si>
  <si>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</si>
  <si>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</si>
  <si>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</si>
  <si>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</si>
  <si>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</si>
  <si>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</si>
  <si>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</si>
  <si>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</si>
  <si>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</si>
  <si>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</si>
  <si>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</si>
  <si>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</si>
  <si>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</si>
  <si>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</si>
  <si>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</si>
  <si>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</si>
  <si>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</si>
  <si>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</si>
  <si>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</si>
  <si>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</si>
  <si>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</si>
  <si>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</si>
  <si>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</si>
  <si>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</si>
  <si>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</si>
  <si>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</si>
  <si>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</si>
  <si>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</si>
  <si>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</si>
  <si>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</si>
  <si>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</si>
  <si>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</si>
  <si>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</si>
  <si>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</si>
  <si>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</si>
  <si>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</si>
  <si>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</si>
  <si>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</si>
  <si>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</si>
  <si>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</si>
  <si>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</si>
  <si>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</si>
  <si>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</si>
  <si>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</si>
  <si>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</si>
  <si>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</si>
  <si>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</si>
  <si>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</si>
  <si>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</si>
  <si>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</si>
  <si>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</si>
  <si>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</si>
  <si>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</si>
  <si>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</si>
  <si>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</si>
  <si>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</si>
  <si>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</si>
  <si>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</si>
  <si>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</si>
  <si>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</si>
  <si>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</si>
  <si>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</si>
  <si>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</si>
  <si>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</si>
  <si>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</si>
  <si>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</si>
  <si>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</si>
  <si>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</si>
  <si>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</si>
  <si>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</si>
  <si>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</si>
  <si>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</si>
  <si>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</si>
  <si>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</si>
  <si>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</si>
  <si>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</si>
  <si>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</si>
  <si>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</si>
  <si>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</si>
  <si>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</si>
  <si>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</si>
  <si>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</si>
  <si>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</si>
  <si>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</si>
  <si>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</si>
  <si>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</si>
  <si>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</si>
  <si>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</si>
  <si>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</si>
  <si>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</si>
  <si>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</si>
  <si>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</si>
  <si>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</si>
  <si>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</si>
  <si>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</si>
  <si>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</si>
  <si>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</si>
  <si>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</si>
  <si>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</si>
  <si>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</si>
  <si>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</si>
  <si>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</si>
  <si>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</si>
  <si>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</si>
  <si>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</si>
  <si>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</si>
  <si>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</si>
  <si>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</si>
  <si>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</si>
  <si>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</si>
  <si>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</si>
  <si>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</si>
  <si>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</si>
  <si>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</si>
  <si>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</si>
  <si>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</si>
  <si>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</si>
  <si>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</si>
  <si>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</si>
  <si>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</si>
  <si>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</si>
  <si>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</si>
  <si>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</si>
  <si>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</si>
  <si>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</si>
  <si>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</si>
  <si>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</si>
  <si>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</si>
  <si>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</si>
  <si>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</si>
  <si>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</si>
  <si>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</si>
  <si>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</si>
  <si>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</si>
  <si>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</si>
  <si>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</si>
  <si>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</si>
  <si>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</si>
  <si>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</si>
  <si>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</si>
  <si>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</si>
  <si>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</si>
  <si>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</si>
  <si>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</si>
  <si>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</si>
  <si>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</si>
  <si>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</si>
  <si>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</si>
  <si>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</si>
  <si>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</si>
  <si>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</si>
  <si>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</si>
  <si>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</si>
  <si>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</si>
  <si>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</si>
  <si>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</si>
  <si>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</si>
  <si>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</si>
  <si>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</si>
  <si>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</si>
  <si>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</si>
  <si>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</si>
  <si>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</si>
  <si>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</si>
  <si>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</si>
  <si>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</si>
  <si>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</si>
  <si>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</si>
  <si>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</si>
  <si>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</si>
  <si>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</si>
  <si>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</si>
  <si>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</si>
  <si>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</si>
  <si>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</si>
  <si>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</si>
  <si>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</si>
  <si>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</si>
  <si>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</si>
  <si>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</si>
  <si>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</si>
  <si>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</si>
  <si>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</si>
  <si>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</si>
  <si>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</si>
  <si>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</si>
  <si>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</si>
  <si>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</si>
  <si>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</si>
  <si>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</si>
  <si>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</si>
  <si>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</si>
  <si>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</si>
  <si>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</si>
  <si>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</si>
  <si>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</si>
  <si>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</si>
  <si>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</si>
  <si>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</si>
  <si>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</si>
  <si>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</si>
  <si>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</si>
  <si>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</si>
  <si>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</si>
  <si>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</si>
  <si>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</si>
  <si>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</si>
  <si>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</si>
  <si>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</si>
  <si>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</si>
  <si>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</si>
  <si>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</si>
  <si>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</si>
  <si>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</si>
  <si>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</si>
  <si>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</si>
  <si>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</si>
  <si>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</si>
  <si>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</si>
  <si>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</si>
  <si>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</si>
  <si>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</si>
  <si>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</si>
  <si>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</si>
  <si>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</si>
  <si>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</si>
  <si>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</si>
  <si>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</si>
  <si>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</si>
  <si>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</si>
  <si>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</si>
  <si>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</si>
  <si>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</si>
  <si>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</si>
  <si>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</si>
  <si>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</si>
  <si>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</si>
  <si>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</si>
  <si>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</si>
  <si>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</si>
  <si>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</si>
  <si>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</si>
  <si>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</si>
  <si>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</si>
  <si>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</si>
  <si>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</si>
  <si>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</si>
  <si>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</si>
  <si>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</si>
  <si>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</si>
  <si>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</si>
  <si>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</si>
  <si>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</si>
  <si>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</si>
  <si>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</si>
  <si>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</si>
  <si>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</si>
  <si>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</si>
  <si>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</si>
  <si>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</si>
  <si>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</si>
  <si>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</si>
  <si>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</si>
  <si>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</si>
  <si>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</si>
  <si>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</si>
  <si>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</si>
  <si>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</si>
  <si>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</si>
  <si>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</si>
  <si>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</si>
  <si>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</si>
  <si>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</si>
  <si>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</si>
  <si>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</si>
  <si>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</si>
  <si>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</si>
  <si>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</si>
  <si>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</si>
  <si>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</si>
  <si>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</si>
  <si>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</si>
  <si>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</si>
  <si>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</si>
  <si>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</si>
  <si>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</si>
  <si>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</si>
  <si>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</si>
  <si>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</si>
  <si>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</si>
  <si>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</si>
  <si>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</si>
  <si>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</si>
  <si>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</si>
  <si>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</si>
  <si>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</si>
  <si>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</si>
  <si>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</si>
  <si>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</si>
  <si>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</si>
  <si>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</si>
  <si>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</si>
  <si>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</si>
  <si>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</si>
  <si>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</si>
  <si>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</si>
  <si>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</si>
  <si>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</si>
  <si>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</si>
  <si>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</si>
  <si>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</si>
  <si>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</si>
  <si>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</si>
  <si>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</si>
  <si>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</si>
  <si>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</si>
  <si>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</si>
  <si>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</si>
  <si>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</si>
  <si>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</si>
  <si>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</si>
  <si>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</si>
  <si>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</si>
  <si>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</si>
  <si>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</si>
  <si>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</si>
  <si>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</si>
  <si>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</si>
  <si>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</si>
  <si>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</si>
  <si>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</si>
  <si>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</si>
  <si>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</si>
  <si>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</si>
  <si>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</si>
  <si>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</si>
  <si>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</si>
  <si>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</si>
  <si>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</si>
  <si>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</si>
  <si>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</si>
  <si>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</si>
  <si>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</si>
  <si>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</si>
  <si>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</si>
  <si>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</si>
  <si>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</si>
  <si>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</si>
  <si>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</si>
  <si>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</si>
  <si>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</si>
  <si>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</si>
  <si>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</si>
  <si>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</si>
  <si>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</si>
  <si>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</si>
  <si>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</si>
  <si>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</si>
  <si>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</si>
  <si>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</si>
  <si>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</si>
  <si>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</si>
  <si>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</si>
  <si>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</si>
  <si>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</si>
  <si>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</si>
  <si>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</si>
  <si>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</si>
  <si>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</si>
  <si>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</si>
  <si>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</si>
  <si>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</si>
  <si>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</si>
  <si>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</si>
  <si>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</si>
  <si>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</si>
  <si>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</si>
  <si>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</si>
  <si>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</si>
  <si>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</si>
  <si>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</si>
  <si>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</si>
  <si>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</si>
  <si>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</si>
  <si>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</si>
  <si>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</si>
  <si>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</si>
  <si>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</si>
  <si>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</si>
  <si>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</si>
  <si>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</si>
  <si>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</si>
  <si>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</si>
  <si>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</si>
  <si>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</si>
  <si>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</si>
  <si>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</si>
  <si>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</si>
  <si>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</si>
  <si>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</si>
  <si>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</si>
  <si>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</si>
  <si>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</si>
  <si>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</si>
  <si>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</si>
  <si>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</si>
  <si>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</si>
  <si>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</si>
  <si>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</si>
  <si>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</si>
  <si>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</si>
  <si>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</si>
  <si>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</si>
  <si>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</si>
  <si>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</si>
  <si>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</si>
  <si>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</si>
  <si>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</si>
  <si>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</si>
  <si>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</si>
  <si>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</si>
  <si>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</si>
  <si>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</si>
  <si>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</si>
  <si>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</si>
  <si>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</si>
  <si>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</si>
  <si>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</si>
  <si>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</si>
  <si>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</si>
  <si>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</si>
  <si>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</si>
  <si>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</si>
  <si>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</si>
  <si>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</si>
  <si>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</si>
  <si>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</si>
  <si>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</si>
  <si>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</si>
  <si>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</si>
  <si>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</si>
  <si>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</si>
  <si>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</si>
  <si>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</si>
  <si>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</si>
  <si>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</si>
  <si>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</si>
  <si>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</si>
  <si>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</si>
  <si>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</si>
  <si>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</si>
  <si>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</si>
  <si>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</si>
  <si>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</si>
  <si>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</si>
  <si>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</si>
  <si>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</si>
  <si>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</si>
  <si>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</si>
  <si>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</si>
  <si>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</si>
  <si>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</si>
  <si>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</si>
  <si>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</si>
  <si>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</si>
  <si>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</si>
  <si>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</si>
  <si>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</si>
  <si>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</si>
  <si>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</si>
  <si>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</si>
  <si>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</si>
  <si>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</si>
  <si>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</si>
  <si>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</si>
  <si>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</si>
  <si>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</si>
  <si>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</si>
  <si>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</si>
  <si>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</si>
  <si>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</si>
  <si>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</si>
  <si>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</si>
  <si>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</si>
  <si>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</si>
  <si>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</si>
  <si>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</si>
  <si>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</si>
  <si>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</si>
  <si>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</si>
  <si>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</si>
  <si>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</si>
  <si>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</si>
  <si>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</si>
  <si>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</si>
  <si>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</si>
  <si>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</si>
  <si>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</si>
  <si>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</si>
  <si>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</si>
  <si>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</si>
  <si>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</si>
  <si>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</si>
  <si>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</si>
  <si>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</si>
  <si>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</si>
  <si>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</si>
  <si>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</si>
  <si>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</si>
  <si>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</si>
  <si>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</si>
  <si>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</si>
  <si>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</si>
  <si>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</si>
  <si>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</si>
  <si>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</si>
  <si>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</si>
  <si>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</si>
  <si>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</si>
  <si>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</si>
  <si>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</si>
  <si>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</si>
  <si>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</si>
  <si>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</si>
  <si>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</si>
  <si>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</si>
  <si>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</si>
  <si>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</si>
  <si>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</si>
  <si>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</si>
  <si>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</si>
  <si>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</si>
  <si>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</si>
  <si>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</si>
  <si>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</si>
  <si>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</si>
  <si>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</si>
  <si>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</si>
  <si>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</si>
  <si>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</si>
  <si>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</si>
  <si>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</si>
  <si>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</si>
  <si>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</si>
  <si>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</si>
  <si>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</si>
  <si>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</si>
  <si>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</si>
  <si>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</si>
  <si>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</si>
  <si>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</si>
  <si>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</si>
  <si>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</si>
  <si>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</si>
  <si>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</si>
  <si>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</si>
  <si>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</si>
  <si>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</si>
  <si>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</si>
  <si>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</si>
  <si>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</si>
  <si>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</si>
  <si>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</si>
  <si>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</si>
  <si>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</si>
  <si>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</si>
  <si>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</si>
  <si>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</si>
  <si>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</si>
  <si>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</si>
  <si>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</si>
  <si>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</si>
  <si>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</si>
  <si>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</si>
  <si>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</si>
  <si>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</si>
  <si>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</si>
  <si>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</si>
  <si>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</si>
  <si>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</si>
  <si>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</si>
  <si>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</si>
  <si>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</si>
  <si>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</si>
  <si>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</si>
  <si>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</si>
  <si>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</si>
  <si>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</si>
  <si>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</si>
  <si>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</si>
  <si>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</si>
  <si>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</si>
  <si>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</si>
  <si>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</si>
  <si>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</si>
  <si>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</si>
  <si>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</si>
  <si>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</si>
  <si>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</si>
  <si>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</si>
  <si>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</si>
  <si>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</si>
  <si>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</si>
  <si>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</si>
  <si>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</si>
  <si>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</si>
  <si>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</si>
  <si>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</si>
  <si>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</si>
  <si>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</si>
  <si>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</si>
  <si>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</si>
  <si>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</si>
  <si>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</si>
  <si>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</si>
  <si>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</si>
  <si>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</si>
  <si>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</si>
  <si>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</si>
  <si>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</si>
  <si>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</si>
  <si>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</si>
  <si>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</si>
  <si>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</si>
  <si>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</si>
  <si>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</si>
  <si>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</si>
  <si>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</si>
  <si>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</si>
  <si>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</si>
  <si>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</si>
  <si>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</si>
  <si>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</si>
  <si>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</si>
  <si>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</si>
  <si>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</si>
  <si>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</si>
  <si>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</si>
  <si>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</si>
  <si>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</si>
  <si>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</si>
  <si>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</si>
  <si>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</si>
  <si>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</si>
  <si>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</si>
  <si>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</si>
  <si>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</si>
  <si>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</si>
  <si>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</si>
  <si>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</si>
  <si>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</si>
  <si>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</si>
  <si>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</si>
  <si>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</si>
  <si>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</si>
  <si>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</si>
  <si>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</si>
  <si>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</si>
  <si>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</si>
  <si>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</si>
  <si>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</si>
  <si>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</si>
  <si>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</si>
  <si>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</si>
  <si>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</si>
  <si>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</si>
  <si>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</si>
  <si>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</si>
  <si>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</si>
  <si>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</si>
  <si>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</si>
  <si>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</si>
  <si>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</si>
  <si>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</si>
  <si>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</si>
  <si>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</si>
  <si>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</si>
  <si>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</si>
  <si>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</si>
  <si>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</si>
  <si>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</si>
  <si>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</si>
  <si>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</si>
  <si>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</si>
  <si>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</si>
  <si>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</si>
  <si>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</si>
  <si>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</si>
  <si>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</si>
  <si>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</si>
  <si>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</si>
  <si>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</si>
  <si>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</si>
  <si>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</si>
  <si>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</si>
  <si>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</si>
  <si>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</si>
  <si>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</si>
  <si>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</si>
  <si>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</si>
  <si>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</si>
  <si>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</si>
  <si>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</si>
  <si>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</si>
  <si>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</si>
  <si>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</si>
  <si>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</si>
  <si>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</si>
  <si>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</si>
  <si>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</si>
  <si>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</si>
  <si>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</si>
  <si>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</si>
  <si>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</si>
  <si>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</si>
  <si>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</si>
  <si>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</si>
  <si>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</si>
  <si>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</si>
  <si>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</si>
  <si>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</si>
  <si>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</si>
  <si>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</si>
  <si>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</si>
  <si>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</si>
  <si>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</si>
  <si>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</si>
  <si>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</si>
  <si>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</si>
  <si>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</si>
  <si>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</si>
  <si>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</si>
  <si>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</si>
  <si>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</si>
  <si>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</si>
  <si>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</si>
  <si>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</si>
  <si>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</si>
  <si>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</si>
  <si>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</si>
  <si>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</si>
  <si>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</si>
  <si>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</si>
  <si>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</si>
  <si>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</si>
  <si>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</si>
  <si>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</si>
  <si>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</si>
  <si>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</si>
  <si>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</si>
  <si>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</si>
  <si>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</si>
  <si>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</si>
  <si>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</si>
  <si>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</si>
  <si>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</si>
  <si>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</si>
  <si>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</si>
  <si>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</si>
  <si>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</si>
  <si>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</si>
  <si>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</si>
  <si>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</si>
  <si>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</si>
  <si>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</si>
  <si>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</si>
  <si>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</si>
  <si>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</si>
  <si>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</si>
  <si>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</si>
  <si>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</si>
  <si>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</si>
  <si>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</si>
  <si>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</si>
  <si>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</si>
  <si>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</si>
  <si>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</si>
  <si>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</si>
  <si>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</si>
  <si>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</si>
  <si>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</si>
  <si>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</si>
  <si>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</si>
  <si>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</si>
  <si>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</si>
  <si>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</si>
  <si>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</si>
  <si>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</si>
  <si>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</si>
  <si>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</si>
  <si>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</si>
  <si>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</si>
  <si>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</si>
  <si>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</si>
  <si>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</si>
  <si>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</si>
  <si>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</si>
  <si>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</si>
  <si>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</si>
  <si>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</si>
  <si>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</si>
  <si>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</si>
  <si>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</si>
  <si>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</si>
  <si>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</si>
  <si>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</si>
  <si>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</si>
  <si>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</si>
  <si>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</si>
  <si>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</si>
  <si>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</si>
  <si>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</si>
  <si>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</si>
  <si>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</si>
  <si>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</si>
  <si>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</si>
  <si>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</si>
  <si>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</si>
  <si>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</si>
  <si>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</si>
  <si>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</si>
  <si>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</si>
  <si>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</si>
  <si>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</si>
  <si>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</si>
  <si>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</si>
  <si>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</si>
  <si>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</si>
  <si>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</si>
  <si>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</si>
  <si>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</si>
  <si>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</si>
  <si>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</si>
  <si>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</si>
  <si>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</si>
  <si>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</si>
  <si>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</si>
  <si>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</si>
  <si>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</si>
  <si>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</si>
  <si>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</si>
  <si>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</si>
  <si>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</si>
  <si>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</si>
  <si>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</si>
  <si>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</si>
  <si>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</si>
  <si>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</si>
  <si>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</si>
  <si>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</si>
  <si>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</si>
  <si>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</si>
  <si>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</si>
  <si>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</si>
  <si>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</si>
  <si>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</si>
  <si>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</si>
  <si>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</si>
  <si>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</si>
  <si>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</si>
  <si>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</si>
  <si>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</si>
  <si>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</si>
  <si>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</si>
  <si>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</si>
  <si>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</si>
  <si>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</si>
  <si>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</si>
  <si>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</si>
  <si>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</si>
  <si>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</si>
  <si>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</si>
  <si>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</si>
  <si>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</si>
  <si>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</si>
  <si>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</si>
  <si>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</si>
  <si>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</si>
  <si>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</si>
  <si>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</si>
  <si>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</si>
  <si>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</si>
  <si>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</si>
  <si>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</si>
  <si>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</si>
  <si>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</si>
  <si>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</si>
  <si>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</si>
  <si>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</si>
  <si>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</si>
  <si>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</si>
  <si>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</si>
  <si>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</si>
  <si>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</si>
  <si>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</si>
  <si>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</si>
  <si>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</si>
  <si>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</si>
  <si>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</si>
  <si>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</si>
  <si>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</si>
  <si>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</si>
  <si>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</si>
  <si>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</si>
  <si>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</si>
  <si>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</si>
  <si>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</si>
  <si>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</si>
  <si>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</si>
  <si>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</si>
  <si>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</si>
  <si>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</si>
  <si>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</si>
  <si>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</si>
  <si>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</si>
  <si>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</si>
  <si>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</si>
  <si>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</si>
  <si>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</si>
  <si>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</si>
  <si>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</si>
  <si>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</si>
  <si>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</si>
  <si>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</si>
  <si>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</si>
  <si>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</si>
  <si>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</si>
  <si>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</si>
  <si>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</si>
  <si>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</si>
  <si>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</si>
  <si>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</si>
  <si>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</si>
  <si>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</si>
  <si>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</si>
  <si>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</si>
  <si>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</si>
  <si>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</si>
  <si>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</si>
  <si>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</si>
  <si>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</si>
  <si>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</si>
  <si>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</si>
  <si>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</si>
  <si>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</si>
  <si>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</si>
  <si>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</si>
  <si>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</si>
  <si>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</si>
  <si>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</si>
  <si>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</si>
  <si>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</si>
  <si>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</si>
  <si>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</si>
  <si>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</si>
  <si>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</si>
  <si>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</si>
  <si>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</si>
  <si>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</si>
  <si>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</si>
  <si>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</si>
  <si>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</si>
  <si>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</si>
  <si>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</si>
  <si>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</si>
  <si>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</si>
  <si>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</si>
  <si>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</si>
  <si>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</si>
  <si>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</si>
  <si>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</si>
  <si>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</si>
  <si>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</si>
  <si>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</si>
  <si>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</si>
  <si>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</si>
  <si>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</si>
  <si>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</si>
  <si>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</si>
  <si>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</si>
  <si>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</si>
  <si>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</si>
  <si>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</si>
  <si>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</si>
  <si>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</si>
  <si>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</si>
  <si>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</si>
  <si>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</si>
  <si>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</si>
  <si>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</si>
  <si>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</si>
  <si>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</si>
  <si>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</si>
  <si>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</si>
  <si>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</si>
  <si>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</si>
  <si>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</si>
  <si>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</si>
  <si>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</si>
  <si>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</si>
  <si>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</si>
  <si>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</si>
  <si>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</si>
  <si>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</si>
  <si>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</si>
  <si>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</si>
  <si>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</si>
  <si>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</si>
  <si>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</si>
  <si>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</si>
  <si>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</si>
  <si>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</si>
  <si>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</si>
  <si>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</si>
  <si>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</si>
  <si>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</si>
  <si>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</si>
  <si>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</si>
  <si>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</si>
  <si>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</si>
  <si>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</si>
  <si>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</si>
  <si>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</si>
  <si>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</si>
  <si>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</si>
  <si>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</si>
  <si>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</si>
  <si>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</si>
  <si>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</si>
  <si>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</si>
  <si>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</si>
  <si>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</si>
  <si>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</si>
  <si>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</si>
  <si>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</si>
  <si>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</si>
  <si>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</si>
  <si>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</si>
  <si>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</si>
  <si>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</si>
  <si>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</si>
  <si>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</si>
  <si>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</si>
  <si>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</si>
  <si>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</si>
  <si>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</si>
  <si>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</si>
  <si>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</si>
  <si>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</si>
  <si>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</si>
  <si>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</si>
  <si>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</si>
  <si>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</si>
  <si>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</si>
  <si>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</si>
  <si>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</si>
  <si>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</si>
  <si>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</si>
  <si>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</si>
  <si>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</si>
  <si>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</si>
  <si>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</si>
  <si>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</si>
  <si>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</si>
  <si>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</si>
  <si>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</si>
  <si>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</si>
  <si>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</si>
  <si>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</si>
  <si>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</si>
  <si>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</si>
  <si>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</si>
  <si>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</si>
  <si>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</si>
  <si>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</si>
  <si>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</si>
  <si>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</si>
  <si>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</si>
  <si>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</si>
  <si>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</si>
  <si>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</si>
  <si>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</si>
  <si>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</si>
  <si>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</si>
  <si>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</si>
  <si>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</si>
  <si>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</si>
  <si>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</si>
  <si>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</si>
  <si>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</si>
  <si>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</si>
  <si>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</si>
  <si>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</si>
  <si>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</si>
  <si>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</si>
  <si>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</si>
  <si>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</si>
  <si>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</si>
  <si>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</si>
  <si>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</si>
  <si>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</si>
  <si>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</si>
  <si>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</si>
  <si>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</si>
  <si>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</si>
  <si>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</si>
  <si>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</si>
  <si>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</si>
  <si>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</si>
  <si>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</si>
  <si>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</si>
  <si>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</si>
  <si>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</si>
  <si>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</si>
  <si>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</si>
  <si>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</si>
  <si>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</si>
  <si>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</si>
  <si>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</si>
  <si>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</si>
  <si>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</si>
  <si>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</si>
  <si>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</si>
  <si>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</si>
  <si>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</si>
  <si>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</si>
  <si>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</si>
  <si>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</si>
  <si>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</si>
  <si>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</si>
  <si>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</si>
  <si>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</si>
  <si>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</si>
  <si>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</si>
  <si>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</si>
  <si>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</si>
  <si>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</si>
  <si>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</si>
  <si>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</si>
  <si>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</si>
  <si>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</si>
  <si>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</si>
  <si>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</si>
  <si>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</si>
  <si>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</si>
  <si>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</si>
  <si>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</si>
  <si>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</si>
  <si>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</si>
  <si>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</si>
  <si>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</si>
  <si>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</si>
  <si>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</si>
  <si>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</si>
  <si>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</si>
  <si>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</si>
  <si>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</si>
  <si>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</si>
  <si>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</si>
  <si>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</si>
  <si>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</si>
  <si>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</si>
  <si>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</si>
  <si>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</si>
  <si>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</si>
  <si>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</si>
  <si>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</si>
  <si>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</si>
  <si>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</si>
  <si>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</si>
  <si>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</si>
  <si>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</si>
  <si>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</si>
  <si>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</si>
  <si>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</si>
  <si>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</si>
  <si>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</si>
  <si>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</si>
  <si>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</si>
  <si>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</si>
  <si>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</si>
  <si>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</si>
  <si>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</si>
  <si>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</si>
  <si>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</si>
  <si>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</si>
  <si>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</si>
  <si>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</si>
  <si>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</si>
  <si>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</si>
  <si>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</si>
  <si>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</si>
  <si>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</si>
  <si>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</si>
  <si>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</si>
  <si>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</si>
  <si>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</si>
  <si>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</si>
  <si>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</si>
  <si>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</si>
  <si>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</si>
  <si>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</si>
  <si>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</si>
  <si>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</si>
  <si>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</si>
  <si>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</si>
  <si>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</si>
  <si>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</si>
  <si>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</si>
  <si>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</si>
  <si>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</si>
  <si>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</si>
  <si>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</si>
  <si>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</si>
  <si>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</si>
  <si>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</si>
  <si>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</si>
  <si>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</si>
  <si>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</si>
  <si>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</si>
  <si>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</si>
  <si>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</si>
  <si>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</si>
  <si>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</si>
  <si>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</si>
  <si>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</si>
  <si>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</si>
  <si>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</si>
  <si>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</si>
  <si>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</si>
  <si>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</si>
  <si>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</si>
  <si>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</si>
  <si>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</si>
  <si>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</si>
  <si>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</si>
  <si>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</si>
  <si>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</si>
  <si>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</si>
  <si>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</si>
  <si>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</si>
  <si>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</si>
  <si>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</si>
  <si>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</si>
  <si>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</si>
  <si>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</si>
  <si>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</si>
  <si>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</si>
  <si>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</si>
  <si>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</si>
  <si>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</si>
  <si>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</si>
  <si>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</si>
  <si>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</si>
  <si>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</si>
  <si>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</si>
  <si>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</si>
  <si>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</si>
  <si>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</si>
  <si>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</si>
  <si>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</si>
  <si>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</si>
  <si>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</si>
  <si>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</si>
  <si>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</si>
  <si>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</si>
  <si>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</si>
  <si>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</si>
  <si>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</si>
  <si>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</si>
  <si>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</si>
  <si>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</si>
  <si>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</si>
  <si>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</si>
  <si>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</si>
  <si>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</si>
  <si>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</si>
  <si>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</si>
  <si>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</si>
  <si>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</si>
  <si>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</si>
  <si>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</si>
  <si>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</si>
  <si>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</si>
  <si>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</si>
  <si>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</si>
  <si>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</si>
  <si>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</si>
  <si>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</si>
  <si>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</si>
  <si>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</si>
  <si>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</si>
  <si>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</si>
  <si>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</si>
  <si>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</si>
  <si>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</si>
  <si>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</si>
  <si>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</si>
  <si>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</si>
  <si>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</si>
  <si>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</si>
  <si>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</si>
  <si>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</si>
  <si>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</si>
  <si>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</si>
  <si>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</si>
  <si>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</si>
  <si>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</si>
  <si>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</si>
  <si>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</si>
  <si>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</si>
  <si>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</si>
  <si>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</si>
  <si>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</si>
  <si>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</si>
  <si>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</si>
  <si>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</si>
  <si>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</si>
  <si>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</si>
  <si>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</si>
  <si>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</si>
  <si>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</si>
  <si>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</si>
  <si>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</si>
  <si>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</si>
  <si>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</si>
  <si>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</si>
  <si>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</si>
  <si>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</si>
  <si>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</si>
  <si>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</si>
  <si>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</si>
  <si>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</si>
  <si>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</si>
  <si>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</si>
  <si>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</si>
  <si>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</si>
  <si>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</si>
  <si>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</si>
  <si>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</si>
  <si>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</si>
  <si>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</si>
  <si>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</si>
  <si>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</si>
  <si>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</si>
  <si>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</si>
  <si>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</si>
  <si>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</si>
  <si>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</si>
  <si>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</si>
  <si>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</si>
  <si>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</si>
  <si>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</si>
  <si>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</si>
  <si>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</si>
  <si>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</si>
  <si>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</si>
  <si>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</si>
  <si>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</si>
  <si>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</si>
  <si>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</si>
  <si>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</si>
  <si>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</si>
  <si>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</si>
  <si>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</si>
  <si>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</si>
  <si>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</si>
  <si>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</si>
  <si>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</si>
  <si>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</si>
  <si>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</si>
  <si>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</si>
  <si>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</si>
  <si>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</si>
  <si>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</si>
  <si>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</si>
  <si>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</si>
  <si>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</si>
  <si>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</si>
  <si>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</si>
  <si>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</si>
  <si>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</si>
  <si>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</si>
  <si>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</si>
  <si>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</si>
  <si>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</si>
  <si>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</si>
  <si>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</si>
  <si>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</si>
  <si>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</si>
  <si>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</si>
  <si>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</si>
  <si>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</si>
  <si>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</si>
  <si>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</si>
  <si>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</si>
  <si>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</si>
  <si>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</si>
  <si>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</si>
  <si>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</si>
  <si>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</si>
  <si>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</si>
  <si>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</si>
  <si>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</si>
  <si>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</si>
  <si>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</si>
  <si>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</si>
  <si>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</si>
  <si>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</si>
  <si>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</si>
  <si>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</si>
  <si>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</si>
  <si>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</si>
  <si>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</si>
  <si>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</si>
  <si>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</si>
  <si>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</si>
  <si>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</si>
  <si>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</si>
  <si>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</si>
  <si>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</si>
  <si>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</si>
  <si>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</si>
  <si>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</si>
  <si>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</si>
  <si>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</si>
  <si>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</si>
  <si>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</si>
  <si>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</si>
  <si>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</si>
  <si>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</si>
  <si>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</si>
  <si>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</si>
  <si>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</si>
  <si>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</si>
  <si>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</si>
  <si>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</si>
  <si>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</si>
  <si>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</si>
  <si>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</si>
  <si>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</si>
  <si>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</si>
  <si>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</si>
  <si>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</si>
  <si>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</si>
  <si>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</si>
  <si>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</si>
  <si>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</si>
  <si>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</si>
  <si>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</si>
  <si>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</si>
  <si>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</si>
  <si>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</si>
  <si>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</si>
  <si>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</si>
  <si>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</si>
  <si>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</si>
  <si>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</si>
  <si>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</si>
  <si>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</si>
  <si>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</si>
  <si>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</si>
  <si>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</si>
  <si>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</si>
  <si>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</si>
  <si>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</si>
  <si>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</si>
  <si>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</si>
  <si>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</si>
  <si>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</si>
  <si>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</si>
  <si>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</si>
  <si>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</si>
  <si>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</si>
  <si>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</si>
  <si>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</si>
  <si>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</si>
  <si>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</si>
  <si>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</si>
  <si>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</si>
  <si>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</si>
  <si>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</si>
  <si>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</si>
  <si>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</si>
  <si>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</si>
  <si>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</si>
  <si>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</si>
  <si>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</si>
  <si>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</si>
  <si>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</si>
  <si>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</si>
  <si>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</si>
  <si>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</si>
  <si>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</si>
  <si>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</si>
  <si>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</si>
  <si>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</si>
  <si>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</si>
  <si>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</si>
  <si>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</si>
  <si>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</si>
  <si>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</si>
  <si>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</si>
  <si>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</si>
  <si>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</si>
  <si>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</si>
  <si>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</si>
  <si>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</si>
  <si>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</si>
  <si>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</si>
  <si>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</si>
  <si>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</si>
  <si>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</si>
  <si>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</si>
  <si>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</si>
  <si>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</si>
  <si>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</si>
  <si>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</si>
  <si>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</si>
  <si>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</si>
  <si>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</si>
  <si>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</si>
  <si>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</si>
  <si>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</si>
  <si>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</si>
  <si>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</si>
  <si>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</si>
  <si>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</si>
  <si>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</si>
  <si>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</si>
  <si>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</si>
  <si>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</si>
  <si>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</si>
  <si>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</si>
  <si>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</si>
  <si>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</si>
  <si>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</si>
  <si>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</si>
  <si>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</si>
  <si>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</si>
  <si>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</si>
  <si>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</si>
  <si>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</si>
  <si>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</si>
  <si>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</si>
  <si>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</si>
  <si>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</si>
  <si>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</si>
  <si>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</si>
  <si>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</si>
  <si>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</si>
  <si>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</si>
  <si>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</si>
  <si>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</si>
  <si>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</si>
  <si>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</si>
  <si>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</si>
  <si>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</si>
  <si>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</si>
  <si>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</si>
  <si>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</si>
  <si>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</si>
  <si>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</si>
  <si>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</si>
  <si>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</si>
  <si>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</si>
  <si>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</si>
  <si>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</si>
  <si>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</si>
  <si>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</si>
  <si>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</si>
  <si>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</si>
  <si>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</si>
  <si>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</si>
  <si>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</si>
  <si>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</si>
  <si>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</si>
  <si>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</si>
  <si>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</si>
  <si>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</si>
  <si>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</si>
  <si>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</si>
  <si>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</si>
  <si>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</si>
  <si>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</si>
  <si>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</si>
  <si>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</si>
  <si>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</si>
  <si>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</si>
  <si>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</si>
  <si>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</si>
  <si>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</si>
  <si>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</si>
  <si>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</si>
  <si>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</si>
  <si>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</si>
  <si>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</si>
  <si>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</si>
  <si>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</si>
  <si>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</si>
  <si>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</si>
  <si>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</si>
  <si>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</si>
  <si>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</si>
  <si>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</si>
  <si>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</si>
  <si>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</si>
  <si>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</si>
  <si>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</si>
  <si>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</si>
  <si>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</si>
  <si>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</si>
  <si>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</si>
  <si>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</si>
  <si>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</si>
  <si>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</si>
  <si>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</si>
  <si>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</si>
  <si>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</si>
  <si>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</si>
  <si>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</si>
  <si>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</si>
  <si>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</si>
  <si>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</si>
  <si>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</si>
  <si>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</si>
  <si>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</si>
  <si>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</si>
  <si>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</si>
  <si>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</si>
  <si>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</si>
  <si>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</si>
  <si>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</si>
  <si>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</si>
  <si>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</si>
  <si>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</si>
  <si>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</si>
  <si>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</si>
  <si>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</si>
  <si>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</si>
  <si>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</si>
  <si>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</si>
  <si>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</si>
  <si>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</si>
  <si>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</si>
  <si>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</si>
  <si>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</si>
  <si>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</si>
  <si>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</si>
  <si>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</si>
  <si>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</si>
  <si>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</si>
  <si>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</si>
  <si>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</si>
  <si>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</si>
  <si>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</si>
  <si>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</si>
  <si>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</si>
  <si>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</si>
  <si>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</si>
  <si>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</si>
  <si>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</si>
  <si>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</si>
  <si>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</si>
  <si>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</si>
  <si>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</si>
  <si>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</si>
  <si>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</si>
  <si>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</si>
  <si>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</si>
  <si>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</si>
  <si>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</si>
  <si>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</si>
  <si>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</si>
  <si>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</si>
  <si>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</si>
  <si>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</si>
  <si>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</si>
  <si>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</si>
  <si>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</si>
  <si>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</si>
  <si>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</si>
  <si>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</si>
  <si>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</si>
  <si>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</si>
  <si>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</si>
  <si>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</si>
  <si>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</si>
  <si>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</si>
  <si>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</si>
  <si>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</si>
  <si>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</si>
  <si>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</si>
  <si>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</si>
  <si>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</si>
  <si>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</si>
  <si>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</si>
  <si>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</si>
  <si>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</si>
  <si>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</si>
  <si>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</si>
  <si>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</si>
  <si>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</si>
  <si>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</si>
  <si>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</si>
  <si>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</si>
  <si>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</si>
  <si>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</si>
  <si>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</si>
  <si>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</si>
  <si>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</si>
  <si>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</si>
  <si>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</si>
  <si>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</si>
  <si>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</si>
  <si>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</si>
  <si>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</si>
  <si>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</si>
  <si>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</si>
  <si>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</si>
  <si>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</si>
  <si>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</si>
  <si>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</si>
  <si>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</si>
  <si>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</si>
  <si>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</si>
  <si>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</si>
  <si>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</si>
  <si>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</si>
  <si>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</si>
  <si>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</si>
  <si>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</si>
  <si>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</si>
  <si>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</si>
  <si>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</si>
  <si>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</si>
  <si>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</si>
  <si>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</si>
  <si>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</si>
  <si>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</si>
  <si>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</si>
  <si>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</si>
  <si>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</si>
  <si>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</si>
  <si>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</si>
  <si>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</si>
  <si>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</si>
  <si>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</si>
  <si>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</si>
  <si>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</si>
  <si>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</si>
  <si>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</si>
  <si>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</si>
  <si>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</si>
  <si>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</si>
  <si>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</si>
  <si>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</si>
  <si>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</si>
  <si>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</si>
  <si>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</si>
  <si>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</si>
  <si>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</si>
  <si>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</si>
  <si>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</si>
  <si>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</si>
  <si>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</si>
  <si>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</si>
  <si>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</si>
  <si>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</si>
  <si>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</si>
  <si>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</si>
  <si>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</si>
  <si>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</si>
  <si>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</si>
  <si>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</si>
  <si>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</si>
  <si>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</si>
  <si>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</si>
  <si>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</si>
  <si>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</si>
  <si>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</si>
  <si>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</si>
  <si>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</si>
  <si>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</si>
  <si>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</si>
  <si>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</si>
  <si>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</si>
  <si>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</si>
  <si>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</si>
  <si>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</si>
  <si>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</si>
  <si>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</si>
  <si>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</si>
  <si>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</si>
  <si>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</si>
  <si>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</si>
  <si>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</si>
  <si>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</si>
  <si>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</si>
  <si>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</si>
  <si>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</si>
  <si>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</si>
  <si>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</si>
  <si>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</si>
  <si>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</si>
  <si>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</si>
  <si>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</si>
  <si>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</si>
  <si>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</si>
  <si>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</si>
  <si>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</si>
  <si>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</si>
  <si>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</si>
  <si>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</si>
  <si>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</si>
  <si>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</si>
  <si>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</si>
  <si>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</si>
  <si>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</si>
  <si>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</si>
  <si>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</si>
  <si>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</si>
  <si>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</si>
  <si>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</si>
  <si>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</si>
  <si>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</si>
  <si>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</si>
  <si>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</si>
  <si>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</si>
  <si>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</si>
  <si>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</si>
  <si>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</si>
  <si>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</si>
  <si>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</si>
  <si>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</si>
  <si>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</si>
  <si>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</si>
  <si>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</si>
  <si>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</si>
  <si>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</si>
  <si>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</si>
  <si>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</si>
  <si>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</si>
  <si>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</si>
  <si>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</si>
  <si>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</si>
  <si>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</si>
  <si>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</si>
  <si>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</si>
  <si>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</si>
  <si>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</si>
  <si>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</si>
  <si>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</si>
  <si>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</si>
  <si>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</si>
  <si>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</si>
  <si>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</si>
  <si>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</si>
  <si>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</si>
  <si>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</si>
  <si>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</si>
  <si>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</si>
  <si>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</si>
  <si>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</si>
  <si>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</si>
  <si>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</si>
  <si>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</si>
  <si>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</si>
  <si>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</si>
  <si>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</si>
  <si>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</si>
  <si>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</si>
  <si>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</si>
  <si>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</si>
  <si>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</si>
  <si>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</si>
  <si>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</si>
  <si>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</si>
  <si>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</si>
  <si>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</si>
  <si>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</si>
  <si>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</si>
  <si>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</si>
  <si>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</si>
  <si>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</si>
  <si>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</si>
  <si>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</si>
  <si>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</si>
  <si>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</si>
  <si>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</si>
  <si>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</si>
  <si>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</si>
  <si>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</si>
  <si>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</si>
  <si>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</si>
  <si>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</si>
  <si>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</si>
  <si>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</si>
  <si>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</si>
  <si>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</si>
  <si>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</si>
  <si>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</si>
  <si>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</si>
  <si>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</si>
  <si>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</si>
  <si>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</si>
  <si>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</si>
  <si>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</si>
  <si>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</si>
  <si>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</si>
  <si>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</si>
  <si>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</si>
  <si>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</si>
  <si>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</si>
  <si>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</si>
  <si>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</si>
  <si>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</si>
  <si>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</si>
  <si>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</si>
  <si>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</si>
  <si>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</si>
  <si>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</si>
  <si>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</si>
  <si>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</si>
  <si>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</si>
  <si>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</si>
  <si>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</si>
  <si>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</si>
  <si>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</si>
  <si>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</si>
  <si>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</si>
  <si>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</si>
  <si>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</si>
  <si>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</si>
  <si>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</si>
  <si>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</si>
  <si>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</si>
  <si>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</si>
  <si>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</si>
  <si>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</si>
  <si>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</si>
  <si>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</si>
  <si>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</si>
  <si>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</si>
  <si>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</si>
  <si>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</si>
  <si>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</si>
  <si>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</si>
  <si>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</si>
  <si>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</si>
  <si>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</si>
  <si>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</si>
  <si>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</si>
  <si>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</si>
  <si>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</si>
  <si>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</si>
  <si>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</si>
  <si>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</si>
  <si>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</si>
  <si>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</si>
  <si>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</si>
  <si>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</si>
  <si>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</si>
  <si>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</si>
  <si>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</si>
  <si>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</si>
  <si>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</si>
  <si>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</si>
  <si>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</si>
  <si>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</si>
  <si>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</si>
  <si>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</si>
  <si>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</si>
  <si>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</si>
  <si>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</si>
  <si>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</si>
  <si>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</si>
  <si>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</si>
  <si>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</si>
  <si>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</si>
  <si>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</si>
  <si>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</si>
  <si>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</si>
  <si>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</si>
  <si>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</si>
  <si>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</si>
  <si>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</si>
  <si>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</si>
  <si>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</si>
  <si>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</si>
  <si>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</si>
  <si>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</si>
  <si>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</si>
  <si>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</si>
  <si>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</si>
  <si>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</si>
  <si>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</si>
  <si>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</si>
  <si>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</si>
  <si>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</si>
  <si>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</si>
  <si>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</si>
  <si>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</si>
  <si>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</si>
  <si>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</si>
  <si>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</si>
  <si>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</si>
  <si>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</si>
  <si>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</si>
  <si>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</si>
  <si>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</si>
  <si>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</si>
  <si>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</si>
  <si>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</si>
  <si>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</si>
  <si>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</si>
  <si>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</si>
  <si>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</si>
  <si>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</si>
  <si>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</si>
  <si>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</si>
  <si>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</si>
  <si>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</si>
  <si>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</si>
  <si>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</si>
  <si>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</si>
  <si>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</si>
  <si>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</si>
  <si>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</si>
  <si>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</si>
  <si>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</si>
  <si>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</si>
  <si>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</si>
  <si>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</si>
  <si>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</si>
  <si>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</si>
  <si>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</si>
  <si>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</si>
  <si>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</si>
  <si>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</si>
  <si>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</si>
  <si>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</si>
  <si>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</si>
  <si>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</si>
  <si>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</si>
  <si>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</si>
  <si>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</si>
  <si>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</si>
  <si>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</si>
  <si>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</si>
  <si>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</si>
  <si>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</si>
  <si>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</si>
  <si>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</si>
  <si>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</si>
  <si>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</si>
  <si>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</si>
  <si>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</si>
  <si>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</si>
  <si>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</si>
  <si>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</si>
  <si>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</si>
  <si>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</si>
  <si>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</si>
  <si>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</si>
  <si>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</si>
  <si>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</si>
  <si>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</si>
  <si>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</si>
  <si>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</si>
  <si>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</si>
  <si>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</si>
  <si>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</si>
  <si>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</si>
  <si>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</si>
  <si>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</si>
  <si>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</si>
  <si>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</si>
  <si>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</si>
  <si>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</si>
  <si>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</si>
  <si>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</si>
  <si>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</si>
  <si>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</si>
  <si>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</si>
  <si>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</si>
  <si>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</si>
  <si>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</si>
  <si>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</si>
  <si>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</si>
  <si>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</si>
  <si>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</si>
  <si>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</si>
  <si>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</si>
  <si>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</si>
  <si>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</si>
  <si>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</si>
  <si>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</si>
  <si>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</si>
  <si>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</si>
  <si>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</si>
  <si>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</si>
  <si>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</si>
  <si>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</si>
  <si>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</si>
  <si>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</si>
  <si>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</si>
  <si>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</si>
  <si>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</si>
  <si>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</si>
  <si>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</si>
  <si>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</si>
  <si>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</si>
  <si>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</si>
  <si>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</si>
  <si>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</si>
  <si>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</si>
  <si>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</si>
  <si>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</si>
  <si>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</si>
  <si>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</si>
  <si>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</si>
  <si>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</si>
  <si>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</si>
  <si>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</si>
  <si>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</si>
  <si>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</si>
  <si>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</si>
  <si>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</si>
  <si>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</si>
  <si>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</si>
  <si>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</si>
  <si>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</si>
  <si>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</si>
  <si>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</si>
  <si>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</si>
  <si>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</si>
  <si>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</si>
  <si>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</si>
  <si>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</si>
  <si>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</si>
  <si>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</si>
  <si>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</si>
  <si>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</si>
  <si>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</si>
  <si>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</si>
  <si>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</si>
  <si>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</si>
  <si>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</si>
  <si>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</si>
  <si>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</si>
  <si>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</si>
  <si>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</si>
  <si>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</si>
  <si>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</si>
  <si>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</si>
  <si>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</si>
  <si>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</si>
  <si>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</si>
  <si>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</si>
  <si>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</si>
  <si>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</si>
  <si>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</si>
  <si>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</si>
  <si>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</si>
  <si>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</si>
  <si>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</si>
  <si>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</si>
  <si>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</si>
  <si>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</si>
  <si>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</si>
  <si>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</si>
  <si>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</si>
  <si>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</si>
  <si>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</si>
  <si>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</si>
  <si>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</si>
  <si>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</si>
  <si>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</si>
  <si>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</si>
  <si>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</si>
  <si>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</si>
  <si>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</si>
  <si>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</si>
  <si>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</si>
  <si>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</si>
  <si>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</si>
  <si>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</si>
  <si>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</si>
  <si>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</si>
  <si>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</si>
  <si>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</si>
  <si>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</si>
  <si>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</si>
  <si>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</si>
  <si>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</si>
  <si>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</si>
  <si>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</si>
  <si>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</si>
  <si>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</si>
  <si>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</si>
  <si>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</si>
  <si>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</si>
  <si>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</si>
  <si>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</si>
  <si>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</si>
  <si>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</si>
  <si>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</si>
  <si>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</si>
  <si>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</si>
  <si>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</si>
  <si>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</si>
  <si>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</si>
  <si>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</si>
  <si>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</si>
  <si>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</si>
  <si>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</si>
  <si>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</si>
  <si>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</si>
  <si>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</si>
  <si>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</si>
  <si>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</si>
  <si>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</si>
  <si>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</si>
  <si>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</si>
  <si>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</si>
  <si>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</si>
  <si>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</si>
  <si>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</si>
  <si>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</si>
  <si>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</si>
  <si>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</si>
  <si>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</si>
  <si>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</si>
  <si>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</si>
  <si>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</si>
  <si>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</si>
  <si>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</si>
  <si>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</si>
  <si>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</si>
  <si>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</si>
  <si>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</si>
  <si>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</si>
  <si>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</si>
  <si>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</si>
  <si>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</si>
  <si>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</si>
  <si>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</si>
  <si>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</si>
  <si>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</si>
  <si>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</si>
  <si>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</si>
  <si>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</si>
  <si>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</si>
  <si>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</si>
  <si>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</si>
  <si>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</si>
  <si>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</si>
  <si>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</si>
  <si>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</si>
  <si>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</si>
  <si>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</si>
  <si>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</si>
  <si>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</si>
  <si>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</si>
  <si>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</si>
  <si>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</si>
  <si>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</si>
  <si>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</si>
  <si>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</si>
  <si>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</si>
  <si>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</si>
  <si>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</si>
  <si>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</si>
  <si>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</si>
  <si>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</si>
  <si>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</si>
  <si>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</si>
  <si>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</si>
  <si>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</si>
  <si>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</si>
  <si>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</si>
  <si>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</si>
  <si>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</si>
  <si>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</si>
  <si>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</si>
  <si>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</si>
  <si>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</si>
  <si>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</si>
  <si>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</si>
  <si>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</si>
  <si>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</si>
  <si>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</si>
  <si>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</si>
  <si>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</si>
  <si>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</si>
  <si>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</si>
  <si>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</si>
  <si>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</si>
  <si>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</si>
  <si>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</si>
  <si>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</si>
  <si>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</si>
  <si>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</si>
  <si>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</si>
  <si>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</si>
  <si>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</si>
  <si>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</si>
  <si>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</si>
  <si>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</si>
  <si>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</si>
  <si>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</si>
  <si>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</si>
  <si>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</si>
  <si>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</si>
  <si>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</si>
  <si>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</si>
  <si>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</si>
  <si>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</si>
  <si>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</si>
  <si>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</si>
  <si>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</si>
  <si>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</si>
  <si>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</si>
  <si>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</si>
  <si>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</si>
  <si>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</si>
  <si>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</si>
  <si>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</si>
  <si>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</si>
  <si>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</si>
  <si>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</si>
  <si>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</si>
  <si>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</si>
  <si>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</si>
  <si>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</si>
  <si>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</si>
  <si>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</si>
  <si>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</si>
  <si>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</si>
  <si>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</si>
  <si>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</si>
  <si>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</si>
  <si>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</si>
  <si>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</si>
  <si>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</si>
  <si>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</si>
  <si>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</si>
  <si>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</si>
  <si>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</si>
  <si>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</si>
  <si>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</si>
  <si>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</si>
  <si>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</si>
  <si>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</si>
  <si>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</si>
  <si>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</si>
  <si>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</si>
  <si>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</si>
  <si>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</si>
  <si>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</si>
  <si>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</si>
  <si>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</si>
  <si>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</si>
  <si>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</si>
  <si>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</si>
  <si>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</si>
  <si>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</si>
  <si>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</si>
  <si>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</si>
  <si>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</si>
  <si>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</si>
  <si>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</si>
  <si>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</si>
  <si>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</si>
  <si>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</si>
  <si>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</si>
  <si>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</si>
  <si>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</si>
  <si>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</si>
  <si>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</si>
  <si>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</si>
  <si>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</si>
  <si>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</si>
  <si>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</si>
  <si>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</si>
  <si>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</si>
  <si>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</si>
  <si>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</si>
  <si>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</si>
  <si>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</si>
  <si>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</si>
  <si>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</si>
  <si>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</si>
  <si>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</si>
  <si>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</si>
  <si>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</si>
  <si>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</si>
  <si>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</si>
  <si>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</si>
  <si>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</si>
  <si>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</si>
  <si>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</si>
  <si>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</si>
  <si>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</si>
  <si>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</si>
  <si>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</si>
  <si>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</si>
  <si>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</si>
  <si>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</si>
  <si>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</si>
  <si>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</si>
  <si>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</si>
  <si>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</si>
  <si>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</si>
  <si>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</si>
  <si>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</si>
  <si>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</si>
  <si>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</si>
  <si>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</si>
  <si>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</si>
  <si>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</si>
  <si>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</si>
  <si>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</si>
  <si>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</si>
  <si>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</si>
  <si>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</si>
  <si>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</si>
  <si>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</si>
  <si>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</si>
  <si>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</si>
  <si>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</si>
  <si>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</si>
  <si>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</si>
  <si>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</si>
  <si>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</si>
  <si>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</si>
  <si>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</si>
  <si>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</si>
  <si>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</si>
  <si>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</si>
  <si>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</si>
  <si>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</si>
  <si>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</si>
  <si>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</si>
  <si>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</si>
  <si>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</si>
  <si>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</si>
  <si>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</si>
  <si>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</si>
  <si>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</si>
  <si>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</si>
  <si>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</si>
  <si>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</si>
  <si>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</si>
  <si>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</si>
  <si>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</si>
  <si>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</si>
  <si>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</si>
  <si>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</si>
  <si>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</si>
  <si>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</si>
  <si>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</si>
  <si>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</si>
  <si>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</si>
  <si>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</si>
  <si>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</si>
  <si>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</si>
  <si>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</si>
  <si>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</si>
  <si>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</si>
  <si>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</si>
  <si>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</si>
  <si>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</si>
  <si>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</si>
  <si>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</si>
  <si>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</si>
  <si>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</si>
  <si>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</si>
  <si>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</si>
  <si>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</si>
  <si>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</si>
  <si>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</si>
  <si>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</si>
  <si>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</si>
  <si>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</si>
  <si>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</si>
  <si>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</si>
  <si>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</si>
  <si>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</si>
  <si>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</si>
  <si>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</si>
  <si>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</si>
  <si>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</si>
  <si>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</si>
  <si>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</si>
  <si>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</si>
  <si>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</si>
  <si>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</si>
  <si>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</si>
  <si>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</si>
  <si>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</si>
  <si>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</si>
  <si>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</si>
  <si>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</si>
  <si>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</si>
  <si>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</si>
  <si>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</si>
  <si>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</si>
  <si>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</si>
  <si>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</si>
  <si>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</si>
  <si>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</si>
  <si>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</si>
  <si>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</si>
  <si>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</si>
  <si>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</si>
  <si>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</si>
  <si>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</si>
  <si>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</si>
  <si>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</si>
  <si>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</si>
  <si>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</si>
  <si>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</si>
  <si>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</si>
  <si>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</si>
  <si>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</si>
  <si>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</si>
  <si>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</si>
  <si>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</si>
  <si>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</si>
  <si>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</si>
  <si>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</si>
  <si>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</si>
  <si>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</si>
  <si>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</si>
  <si>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</si>
  <si>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</si>
  <si>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</si>
  <si>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</si>
  <si>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</si>
  <si>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</si>
  <si>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</si>
  <si>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</si>
  <si>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</si>
  <si>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</si>
  <si>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</si>
  <si>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</si>
  <si>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</si>
  <si>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</si>
  <si>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</si>
  <si>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</si>
  <si>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</si>
  <si>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</si>
  <si>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</si>
  <si>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</si>
  <si>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</si>
  <si>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</si>
  <si>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</si>
  <si>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</si>
  <si>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</si>
  <si>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</si>
  <si>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</si>
  <si>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</si>
  <si>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</si>
  <si>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</si>
  <si>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</si>
  <si>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</si>
  <si>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</si>
  <si>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</si>
  <si>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</si>
  <si>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</si>
  <si>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</si>
  <si>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</si>
  <si>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</si>
  <si>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</si>
  <si>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</si>
  <si>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</si>
  <si>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</si>
  <si>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</si>
  <si>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</si>
  <si>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</si>
  <si>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</si>
  <si>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</si>
  <si>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</si>
  <si>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</si>
  <si>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</si>
  <si>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</si>
  <si>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</si>
  <si>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</si>
  <si>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</si>
  <si>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</si>
  <si>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</si>
  <si>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</si>
  <si>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</si>
  <si>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</si>
  <si>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</si>
  <si>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</si>
  <si>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</si>
  <si>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</si>
  <si>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</si>
  <si>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</si>
  <si>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</si>
  <si>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</si>
  <si>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</si>
  <si>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</si>
  <si>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</si>
  <si>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</si>
  <si>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</si>
  <si>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</si>
  <si>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</si>
  <si>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</si>
  <si>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</si>
  <si>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</si>
  <si>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</si>
  <si>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</si>
  <si>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</si>
  <si>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</si>
  <si>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</si>
  <si>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</si>
  <si>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</si>
  <si>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</si>
  <si>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</si>
  <si>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</si>
  <si>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</si>
  <si>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</si>
  <si>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</si>
  <si>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</si>
  <si>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</si>
  <si>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</si>
  <si>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</si>
  <si>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</si>
  <si>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</si>
  <si>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</si>
  <si>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</si>
  <si>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</si>
  <si>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</si>
  <si>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</si>
  <si>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</si>
  <si>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</si>
  <si>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</si>
  <si>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</si>
  <si>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</si>
  <si>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</si>
  <si>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</si>
  <si>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</si>
  <si>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</si>
  <si>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</si>
  <si>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</si>
  <si>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</si>
  <si>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</si>
  <si>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</si>
  <si>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</si>
  <si>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</si>
  <si>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</si>
  <si>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</si>
  <si>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</si>
  <si>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</si>
  <si>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</si>
  <si>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</si>
  <si>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</si>
  <si>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</si>
  <si>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</si>
  <si>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</si>
  <si>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</si>
  <si>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</si>
  <si>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</si>
  <si>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</si>
  <si>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</si>
  <si>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</si>
  <si>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</si>
  <si>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</si>
  <si>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</si>
  <si>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</si>
  <si>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</si>
  <si>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</si>
  <si>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</si>
  <si>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</si>
  <si>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</si>
  <si>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</si>
  <si>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</si>
  <si>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</si>
  <si>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</si>
  <si>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</si>
  <si>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</si>
  <si>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</si>
  <si>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</si>
  <si>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</si>
  <si>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</si>
  <si>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</si>
  <si>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</si>
  <si>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</si>
  <si>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</si>
  <si>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</si>
  <si>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</si>
  <si>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</si>
  <si>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</si>
  <si>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</si>
  <si>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</si>
  <si>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</si>
  <si>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</si>
  <si>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</si>
  <si>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</si>
  <si>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</si>
  <si>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</si>
  <si>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</si>
  <si>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</si>
  <si>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</si>
  <si>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</si>
  <si>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</si>
  <si>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</si>
  <si>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</si>
  <si>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</si>
  <si>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</si>
  <si>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</si>
  <si>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</si>
  <si>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</si>
  <si>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</si>
  <si>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</si>
  <si>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</si>
  <si>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</si>
  <si>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</si>
  <si>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</si>
  <si>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</si>
  <si>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</si>
  <si>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</si>
  <si>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</si>
  <si>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</si>
  <si>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</si>
  <si>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</si>
  <si>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</si>
  <si>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</si>
  <si>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</si>
  <si>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</si>
  <si>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</si>
  <si>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</si>
  <si>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</si>
  <si>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</si>
  <si>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</si>
  <si>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</si>
  <si>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</si>
  <si>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</si>
  <si>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</si>
  <si>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</si>
  <si>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</si>
  <si>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</si>
  <si>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</si>
  <si>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</si>
  <si>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</si>
  <si>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</si>
  <si>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</si>
  <si>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</si>
  <si>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</si>
  <si>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</si>
  <si>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</si>
  <si>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</si>
  <si>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</si>
  <si>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</si>
  <si>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</si>
  <si>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</si>
  <si>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</si>
  <si>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</si>
  <si>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</si>
  <si>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</si>
  <si>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</si>
  <si>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</si>
  <si>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</si>
  <si>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</si>
  <si>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</si>
  <si>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</si>
  <si>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</si>
  <si>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</si>
  <si>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</si>
  <si>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</si>
  <si>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</si>
  <si>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</si>
  <si>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</si>
  <si>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</si>
  <si>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</si>
  <si>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</si>
  <si>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</si>
  <si>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</si>
  <si>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</si>
  <si>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</si>
  <si>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</si>
  <si>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</si>
  <si>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</si>
  <si>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</si>
  <si>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</si>
  <si>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</si>
  <si>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</si>
  <si>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</si>
  <si>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</si>
  <si>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</si>
  <si>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</si>
  <si>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</si>
  <si>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</si>
  <si>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</si>
  <si>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</si>
  <si>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</si>
  <si>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</si>
  <si>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</si>
  <si>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</si>
  <si>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</si>
  <si>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</si>
  <si>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</si>
  <si>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</si>
  <si>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</si>
  <si>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</si>
  <si>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</si>
  <si>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</si>
  <si>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</si>
  <si>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</si>
  <si>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</si>
  <si>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</si>
  <si>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</si>
  <si>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</si>
  <si>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</si>
  <si>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</si>
  <si>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</si>
  <si>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</si>
  <si>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</si>
  <si>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</si>
  <si>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</si>
  <si>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</si>
  <si>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</si>
  <si>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</si>
  <si>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</si>
  <si>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</si>
  <si>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</si>
  <si>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</si>
  <si>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</si>
  <si>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</si>
  <si>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</si>
  <si>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</si>
  <si>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</si>
  <si>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</si>
  <si>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</si>
  <si>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</si>
  <si>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</si>
  <si>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</si>
  <si>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</si>
  <si>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</si>
  <si>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</si>
  <si>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</si>
  <si>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</si>
  <si>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</si>
  <si>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</si>
  <si>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</si>
  <si>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</si>
  <si>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</si>
  <si>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</si>
  <si>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</si>
  <si>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</si>
  <si>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</si>
  <si>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</si>
  <si>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</si>
  <si>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</si>
  <si>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</si>
  <si>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</si>
  <si>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</si>
  <si>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</si>
  <si>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</si>
  <si>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</si>
  <si>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</si>
  <si>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</si>
  <si>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</si>
  <si>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</si>
  <si>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</si>
  <si>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</si>
  <si>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</si>
  <si>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</si>
  <si>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</si>
  <si>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</si>
  <si>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</si>
  <si>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</si>
  <si>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</si>
  <si>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</si>
  <si>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</si>
  <si>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</si>
  <si>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</si>
  <si>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</si>
  <si>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</si>
  <si>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</si>
  <si>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</si>
  <si>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</si>
  <si>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</si>
  <si>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</si>
  <si>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</si>
  <si>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</si>
  <si>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</si>
  <si>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</si>
  <si>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</si>
  <si>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</si>
  <si>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</si>
  <si>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</si>
  <si>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</si>
  <si>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</si>
  <si>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</si>
  <si>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</si>
  <si>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</si>
  <si>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</si>
  <si>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</si>
  <si>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</si>
  <si>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</si>
  <si>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</si>
  <si>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</si>
  <si>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</si>
  <si>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</si>
  <si>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</si>
  <si>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</si>
  <si>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</si>
  <si>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</si>
  <si>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</si>
  <si>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</si>
  <si>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</si>
  <si>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</si>
  <si>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</si>
  <si>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</si>
  <si>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</si>
  <si>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</si>
  <si>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</si>
  <si>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</si>
  <si>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</si>
  <si>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</si>
  <si>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</si>
  <si>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</si>
  <si>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</si>
  <si>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</si>
  <si>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</si>
  <si>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</si>
  <si>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</si>
  <si>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</si>
  <si>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</si>
  <si>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</si>
  <si>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</si>
  <si>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</si>
  <si>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</si>
  <si>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</si>
  <si>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</si>
  <si>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</si>
  <si>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</si>
  <si>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</si>
  <si>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</si>
  <si>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</si>
  <si>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</si>
  <si>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</si>
  <si>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</si>
  <si>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</si>
  <si>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</si>
  <si>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</si>
  <si>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</si>
  <si>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</si>
  <si>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</si>
  <si>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</si>
  <si>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</si>
  <si>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</si>
  <si>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</si>
  <si>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</si>
  <si>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</si>
  <si>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</si>
  <si>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</si>
  <si>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</si>
  <si>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</si>
  <si>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</si>
  <si>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</si>
  <si>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</si>
  <si>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</si>
  <si>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</si>
  <si>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</si>
  <si>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</si>
  <si>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</si>
  <si>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</si>
  <si>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</si>
  <si>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</si>
  <si>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</si>
  <si>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</si>
  <si>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</si>
  <si>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</si>
  <si>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</si>
  <si>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</si>
  <si>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</si>
  <si>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</si>
  <si>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</si>
  <si>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</si>
  <si>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</si>
  <si>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</si>
  <si>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</si>
  <si>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</si>
  <si>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</si>
  <si>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</si>
  <si>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</si>
  <si>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</si>
  <si>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</si>
  <si>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</si>
  <si>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</si>
  <si>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</si>
  <si>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</si>
  <si>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</si>
  <si>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</si>
  <si>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</si>
  <si>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</si>
  <si>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</si>
  <si>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</si>
  <si>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</si>
  <si>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</si>
  <si>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</si>
  <si>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</si>
  <si>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</si>
  <si>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</si>
  <si>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</si>
  <si>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</si>
  <si>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</si>
  <si>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</si>
  <si>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</si>
  <si>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</si>
  <si>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</si>
  <si>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</si>
  <si>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</si>
  <si>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</si>
  <si>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</si>
  <si>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</si>
  <si>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</si>
  <si>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</si>
  <si>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</si>
  <si>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</si>
  <si>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</si>
  <si>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</si>
  <si>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</si>
  <si>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</si>
  <si>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</si>
  <si>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</si>
  <si>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</si>
  <si>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</si>
  <si>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</si>
  <si>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</si>
  <si>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</si>
  <si>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</si>
  <si>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</si>
  <si>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</si>
  <si>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</si>
  <si>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</si>
  <si>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</si>
  <si>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</si>
  <si>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</si>
  <si>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</si>
  <si>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</si>
  <si>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</si>
  <si>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</si>
  <si>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</si>
  <si>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</si>
  <si>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</si>
  <si>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</si>
  <si>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</si>
  <si>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</si>
  <si>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</si>
  <si>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</si>
  <si>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</si>
  <si>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</si>
  <si>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</si>
  <si>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</si>
  <si>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</si>
  <si>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</si>
  <si>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</si>
  <si>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</si>
  <si>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</si>
  <si>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</si>
  <si>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</si>
  <si>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</si>
  <si>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</si>
  <si>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</si>
  <si>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</si>
  <si>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</si>
  <si>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</si>
  <si>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</si>
  <si>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</si>
  <si>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</si>
  <si>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</si>
  <si>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</si>
  <si>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</si>
  <si>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</si>
  <si>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</si>
  <si>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</si>
  <si>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</si>
  <si>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</si>
  <si>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</si>
  <si>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</si>
  <si>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</si>
  <si>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</si>
  <si>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</si>
  <si>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</si>
  <si>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</si>
  <si>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</si>
  <si>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</si>
  <si>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</si>
  <si>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</si>
  <si>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</si>
  <si>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</si>
  <si>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</si>
  <si>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</si>
  <si>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</si>
  <si>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</si>
  <si>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</si>
  <si>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</si>
  <si>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</si>
  <si>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</si>
  <si>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</si>
  <si>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</si>
  <si>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</si>
  <si>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</si>
  <si>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</si>
  <si>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</si>
  <si>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</si>
  <si>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</si>
  <si>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</si>
  <si>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</si>
  <si>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</si>
  <si>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</si>
  <si>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</si>
  <si>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</si>
  <si>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</si>
  <si>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</si>
  <si>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</si>
  <si>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</si>
  <si>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</si>
  <si>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</si>
  <si>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</si>
  <si>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</si>
  <si>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</si>
  <si>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</si>
  <si>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</si>
  <si>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</si>
  <si>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</si>
  <si>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</si>
  <si>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</si>
  <si>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</si>
  <si>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</si>
  <si>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</si>
  <si>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</si>
  <si>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</si>
  <si>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</si>
  <si>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</si>
  <si>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</si>
  <si>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</si>
  <si>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</si>
  <si>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</si>
  <si>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</si>
  <si>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</si>
  <si>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</si>
  <si>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</si>
  <si>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</si>
  <si>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</si>
  <si>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</si>
  <si>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</si>
  <si>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</si>
  <si>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</si>
  <si>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</si>
  <si>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</si>
  <si>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</si>
  <si>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</si>
  <si>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</si>
  <si>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</si>
  <si>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</si>
  <si>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</si>
  <si>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</si>
  <si>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</si>
  <si>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</si>
  <si>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</si>
  <si>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</si>
  <si>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</si>
  <si>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</si>
  <si>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</si>
  <si>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</si>
  <si>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</si>
  <si>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</si>
  <si>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</si>
  <si>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</si>
  <si>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</si>
  <si>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</si>
  <si>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</si>
  <si>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</si>
  <si>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</si>
  <si>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</si>
  <si>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</si>
  <si>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</si>
  <si>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</si>
  <si>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</si>
  <si>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</si>
  <si>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</si>
  <si>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</si>
  <si>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</si>
  <si>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</si>
  <si>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</si>
  <si>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</si>
  <si>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</si>
  <si>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</si>
  <si>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</si>
  <si>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</si>
  <si>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</si>
  <si>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</si>
  <si>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</si>
  <si>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</si>
  <si>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</si>
  <si>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</si>
  <si>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</si>
  <si>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</si>
  <si>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</si>
  <si>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</si>
  <si>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</si>
  <si>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</si>
  <si>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</si>
  <si>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</si>
  <si>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</si>
  <si>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</si>
  <si>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</si>
  <si>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</si>
  <si>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</si>
  <si>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</si>
  <si>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</si>
  <si>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</si>
  <si>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</si>
  <si>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</si>
  <si>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</si>
  <si>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</si>
  <si>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</si>
  <si>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</si>
  <si>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</si>
  <si>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</si>
  <si>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</si>
  <si>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</si>
  <si>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</si>
  <si>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</si>
  <si>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</si>
  <si>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</si>
  <si>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</si>
  <si>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</si>
  <si>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</si>
  <si>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</si>
  <si>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</si>
  <si>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</si>
  <si>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</si>
  <si>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</si>
  <si>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</si>
  <si>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</si>
  <si>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</si>
  <si>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</si>
  <si>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</si>
  <si>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</si>
  <si>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</si>
  <si>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</si>
  <si>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</si>
  <si>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</si>
  <si>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</si>
  <si>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</si>
  <si>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</si>
  <si>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</si>
  <si>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</si>
  <si>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</si>
  <si>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</si>
  <si>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</si>
  <si>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</si>
  <si>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</si>
  <si>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</si>
  <si>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</si>
  <si>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</si>
  <si>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</si>
  <si>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</si>
  <si>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</si>
  <si>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</si>
  <si>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</si>
  <si>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</si>
  <si>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</si>
  <si>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</si>
  <si>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</si>
  <si>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</si>
  <si>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</si>
  <si>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</si>
  <si>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</si>
  <si>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</si>
  <si>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</si>
  <si>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</si>
  <si>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</si>
  <si>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</si>
  <si>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</si>
  <si>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</si>
  <si>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</si>
  <si>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</si>
  <si>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</si>
  <si>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</si>
  <si>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</si>
  <si>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</si>
  <si>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</si>
  <si>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</si>
  <si>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</si>
  <si>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</si>
  <si>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</si>
  <si>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</si>
  <si>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</si>
  <si>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</si>
  <si>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</si>
  <si>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</si>
  <si>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</si>
  <si>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</si>
  <si>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</si>
  <si>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</si>
  <si>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</si>
  <si>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</si>
  <si>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</si>
  <si>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</si>
  <si>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</si>
  <si>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</si>
  <si>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</si>
  <si>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</si>
  <si>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</si>
  <si>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</si>
  <si>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</si>
  <si>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</si>
  <si>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</si>
  <si>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</si>
  <si>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</si>
  <si>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</si>
  <si>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</si>
  <si>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</si>
  <si>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</si>
  <si>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</si>
  <si>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</si>
  <si>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</si>
  <si>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</si>
  <si>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</si>
  <si>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</si>
  <si>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</si>
  <si>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</si>
  <si>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</si>
  <si>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</si>
  <si>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</si>
  <si>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</si>
  <si>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</si>
  <si>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</si>
  <si>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</si>
  <si>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</si>
  <si>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</si>
  <si>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</si>
  <si>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</si>
  <si>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</si>
  <si>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</si>
  <si>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</si>
  <si>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</si>
  <si>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</si>
  <si>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</si>
  <si>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</si>
  <si>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</si>
  <si>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</si>
  <si>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</si>
  <si>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</si>
  <si>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</si>
  <si>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</si>
  <si>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</si>
  <si>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</si>
  <si>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</si>
  <si>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</si>
  <si>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</si>
  <si>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</si>
  <si>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</si>
  <si>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</si>
  <si>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</si>
  <si>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</si>
  <si>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</si>
  <si>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</si>
  <si>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</si>
  <si>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</si>
  <si>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</si>
  <si>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</si>
  <si>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</si>
  <si>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</si>
  <si>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</si>
  <si>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</si>
  <si>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</si>
  <si>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</si>
  <si>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</si>
  <si>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</si>
  <si>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</si>
  <si>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</si>
  <si>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</si>
  <si>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</si>
  <si>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</si>
  <si>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</si>
  <si>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</si>
  <si>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</si>
  <si>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</si>
  <si>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</si>
  <si>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</si>
  <si>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</si>
  <si>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</si>
  <si>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</si>
  <si>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</si>
  <si>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</si>
  <si>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</si>
  <si>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</si>
  <si>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</si>
  <si>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</si>
  <si>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</si>
  <si>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</si>
  <si>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</si>
  <si>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</si>
  <si>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</si>
  <si>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</si>
  <si>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</si>
  <si>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</si>
  <si>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</si>
  <si>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</si>
  <si>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</si>
  <si>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</si>
  <si>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</si>
  <si>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</si>
  <si>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</si>
  <si>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</si>
  <si>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</si>
  <si>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</si>
  <si>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</si>
  <si>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</si>
  <si>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</si>
  <si>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</si>
  <si>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</si>
  <si>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</si>
  <si>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</si>
  <si>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</si>
  <si>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</si>
  <si>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</si>
  <si>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</si>
  <si>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</si>
  <si>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</si>
  <si>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</si>
  <si>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</si>
  <si>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</si>
  <si>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</si>
  <si>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</si>
  <si>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</si>
  <si>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</si>
  <si>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</si>
  <si>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</si>
  <si>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</si>
  <si>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</si>
  <si>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</si>
  <si>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</si>
  <si>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</si>
  <si>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</si>
  <si>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</si>
  <si>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</si>
  <si>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</si>
  <si>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</si>
  <si>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</si>
  <si>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</si>
  <si>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</si>
  <si>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</si>
  <si>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</si>
  <si>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</si>
  <si>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</si>
  <si>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</si>
  <si>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</si>
  <si>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</si>
  <si>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</si>
  <si>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</si>
  <si>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</si>
  <si>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</si>
  <si>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</si>
  <si>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</si>
  <si>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</si>
  <si>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</si>
  <si>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</si>
  <si>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</si>
  <si>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</si>
  <si>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</si>
  <si>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</si>
  <si>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</si>
  <si>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</si>
  <si>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</si>
  <si>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</si>
  <si>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</si>
  <si>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</si>
  <si>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</si>
  <si>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</si>
  <si>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</si>
  <si>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</si>
  <si>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</si>
  <si>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</si>
  <si>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</si>
  <si>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</si>
  <si>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</si>
  <si>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</si>
  <si>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</si>
  <si>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</si>
  <si>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</si>
  <si>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</si>
  <si>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</si>
  <si>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</si>
  <si>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</si>
  <si>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</si>
  <si>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</si>
  <si>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</si>
  <si>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</si>
  <si>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</si>
  <si>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</si>
  <si>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</si>
  <si>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</si>
  <si>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</si>
  <si>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</si>
  <si>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</si>
  <si>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</si>
  <si>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</si>
  <si>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</si>
  <si>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</si>
  <si>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</si>
  <si>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</si>
  <si>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</si>
  <si>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</si>
  <si>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</si>
  <si>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</si>
  <si>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</si>
  <si>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</si>
  <si>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</si>
  <si>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</si>
  <si>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</si>
  <si>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</si>
  <si>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</si>
  <si>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</si>
  <si>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</si>
  <si>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</si>
  <si>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</si>
  <si>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</si>
  <si>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</si>
  <si>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</si>
  <si>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</si>
  <si>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</si>
  <si>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</si>
  <si>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</si>
  <si>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</si>
  <si>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</si>
  <si>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</si>
  <si>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</si>
  <si>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</si>
  <si>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</si>
  <si>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</si>
  <si>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</si>
  <si>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</si>
  <si>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</si>
  <si>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</si>
  <si>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</si>
  <si>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</si>
  <si>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</si>
  <si>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</si>
  <si>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</si>
  <si>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</si>
  <si>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</si>
  <si>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</si>
  <si>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</si>
  <si>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</si>
  <si>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</si>
  <si>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</si>
  <si>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</si>
  <si>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</si>
  <si>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</si>
  <si>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</si>
  <si>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</si>
  <si>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</si>
  <si>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</si>
  <si>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</si>
  <si>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</si>
  <si>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</si>
  <si>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</si>
  <si>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</si>
  <si>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</si>
  <si>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</si>
  <si>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</si>
  <si>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</si>
  <si>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</si>
  <si>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</si>
  <si>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</si>
  <si>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</si>
  <si>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</si>
  <si>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</si>
  <si>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</si>
  <si>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</si>
  <si>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</si>
  <si>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</si>
  <si>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</si>
  <si>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</si>
  <si>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</si>
  <si>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</si>
  <si>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</si>
  <si>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</si>
  <si>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</si>
  <si>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</si>
  <si>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</si>
  <si>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</si>
  <si>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</si>
  <si>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</si>
  <si>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</si>
  <si>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</si>
  <si>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</si>
  <si>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</si>
  <si>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</si>
  <si>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</si>
  <si>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</si>
  <si>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</si>
  <si>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</si>
  <si>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</si>
  <si>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</si>
  <si>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</si>
  <si>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</si>
  <si>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</si>
  <si>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</si>
  <si>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</si>
  <si>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</si>
  <si>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</si>
  <si>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</si>
  <si>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</si>
  <si>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</si>
  <si>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</si>
  <si>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</si>
  <si>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</si>
  <si>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</si>
  <si>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</si>
  <si>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</si>
  <si>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</si>
  <si>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</si>
  <si>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</si>
  <si>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</si>
  <si>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</si>
  <si>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</si>
  <si>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</si>
  <si>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</si>
  <si>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</si>
  <si>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</si>
  <si>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</si>
  <si>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</si>
  <si>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</si>
  <si>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</si>
  <si>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</si>
  <si>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</si>
  <si>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</si>
  <si>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</si>
  <si>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</si>
  <si>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</si>
  <si>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</si>
  <si>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</si>
  <si>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</si>
  <si>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</si>
  <si>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</si>
  <si>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</si>
  <si>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</si>
  <si>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</si>
  <si>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</si>
  <si>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</si>
  <si>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</si>
  <si>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</si>
  <si>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</si>
  <si>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</si>
  <si>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</si>
  <si>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</si>
  <si>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</si>
  <si>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</si>
  <si>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</si>
  <si>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</si>
  <si>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</si>
  <si>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</si>
  <si>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</si>
  <si>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</si>
  <si>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</si>
  <si>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</si>
  <si>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</si>
  <si>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</si>
  <si>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</si>
  <si>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</si>
  <si>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</si>
  <si>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</si>
  <si>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</si>
  <si>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</si>
  <si>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</si>
  <si>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</si>
  <si>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</si>
  <si>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</si>
  <si>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</si>
  <si>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</si>
  <si>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</si>
  <si>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</si>
  <si>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</si>
  <si>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</si>
  <si>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</si>
  <si>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</si>
  <si>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</si>
  <si>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</si>
  <si>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</si>
  <si>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</si>
  <si>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</si>
  <si>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</si>
  <si>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</si>
  <si>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</si>
  <si>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</si>
  <si>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</si>
  <si>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</si>
  <si>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</si>
  <si>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</si>
  <si>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</si>
  <si>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</si>
  <si>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</si>
  <si>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</si>
  <si>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</si>
  <si>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</si>
  <si>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</si>
  <si>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</si>
  <si>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</si>
  <si>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</si>
  <si>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</si>
  <si>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</si>
  <si>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</si>
  <si>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</si>
  <si>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</si>
  <si>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</si>
  <si>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</si>
  <si>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</si>
  <si>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</si>
  <si>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</si>
  <si>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</si>
  <si>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</si>
  <si>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</si>
  <si>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</si>
  <si>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</si>
  <si>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</si>
  <si>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</si>
  <si>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</si>
  <si>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</si>
  <si>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</si>
  <si>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</si>
  <si>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</si>
  <si>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</si>
  <si>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</si>
  <si>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</si>
  <si>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</si>
  <si>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</si>
  <si>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</si>
  <si>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</si>
  <si>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</si>
  <si>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</si>
  <si>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</si>
  <si>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</si>
  <si>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</si>
  <si>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</si>
  <si>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</si>
  <si>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</si>
  <si>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</si>
  <si>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</si>
  <si>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</si>
  <si>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</si>
  <si>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</si>
  <si>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</si>
  <si>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</si>
  <si>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</si>
  <si>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</si>
  <si>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</si>
  <si>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</si>
  <si>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</si>
  <si>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</si>
  <si>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</si>
  <si>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</si>
  <si>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</si>
  <si>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</si>
  <si>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</si>
  <si>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</si>
  <si>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</si>
  <si>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</si>
  <si>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</si>
  <si>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</si>
  <si>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</si>
  <si>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</si>
  <si>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</si>
  <si>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</si>
  <si>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</si>
  <si>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</si>
  <si>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</si>
  <si>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</si>
  <si>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</si>
  <si>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</si>
  <si>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</si>
  <si>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</si>
  <si>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</si>
  <si>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</si>
  <si>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</si>
  <si>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</si>
  <si>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</si>
  <si>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</si>
  <si>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</si>
  <si>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</si>
  <si>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</si>
  <si>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</si>
  <si>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</si>
  <si>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</si>
  <si>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</si>
  <si>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</si>
  <si>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</si>
  <si>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</si>
  <si>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</si>
  <si>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</si>
  <si>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</si>
  <si>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</si>
  <si>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</si>
  <si>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</si>
  <si>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</si>
  <si>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</si>
  <si>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</si>
  <si>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</si>
  <si>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</si>
  <si>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</si>
  <si>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</si>
  <si>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</si>
  <si>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</si>
  <si>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</si>
  <si>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</si>
  <si>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</si>
  <si>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</si>
  <si>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</si>
  <si>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</si>
  <si>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</si>
  <si>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</si>
  <si>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</si>
  <si>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</si>
  <si>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</si>
  <si>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</si>
  <si>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</si>
  <si>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</si>
  <si>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</si>
  <si>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</si>
  <si>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</si>
  <si>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</si>
  <si>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</si>
  <si>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</si>
  <si>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</si>
  <si>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</si>
  <si>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</si>
  <si>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</si>
  <si>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</si>
  <si>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</si>
  <si>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</si>
  <si>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</si>
  <si>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</si>
  <si>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</si>
  <si>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</si>
  <si>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</si>
  <si>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</si>
  <si>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</si>
  <si>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</si>
  <si>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</si>
  <si>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</si>
  <si>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</si>
  <si>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</si>
  <si>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</si>
  <si>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</si>
  <si>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</si>
  <si>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</si>
  <si>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</si>
  <si>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</si>
  <si>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</si>
  <si>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</si>
  <si>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</si>
  <si>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</si>
  <si>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</si>
  <si>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</si>
  <si>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</si>
  <si>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</si>
  <si>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</si>
  <si>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</si>
  <si>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</si>
  <si>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</si>
  <si>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</si>
  <si>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</si>
  <si>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</si>
  <si>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</si>
  <si>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</si>
  <si>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</si>
  <si>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</si>
  <si>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</si>
  <si>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</si>
  <si>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</si>
  <si>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</si>
  <si>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</si>
  <si>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</si>
  <si>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</si>
  <si>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</si>
  <si>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</si>
  <si>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</si>
  <si>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</si>
  <si>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</si>
  <si>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</si>
  <si>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</si>
  <si>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</si>
  <si>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</si>
  <si>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</si>
  <si>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</si>
  <si>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</si>
  <si>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</si>
  <si>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</si>
  <si>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</si>
  <si>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</si>
  <si>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</si>
  <si>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</si>
  <si>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</si>
  <si>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</si>
  <si>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</si>
  <si>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</si>
  <si>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</si>
  <si>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</si>
  <si>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</si>
  <si>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</si>
  <si>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</si>
  <si>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</si>
  <si>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</si>
  <si>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</si>
  <si>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</si>
  <si>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</si>
  <si>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</si>
  <si>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</si>
  <si>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</si>
  <si>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</si>
  <si>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</si>
  <si>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</si>
  <si>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</si>
  <si>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</si>
  <si>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</si>
  <si>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</si>
  <si>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</si>
  <si>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</si>
  <si>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</si>
  <si>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</si>
  <si>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</si>
  <si>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</si>
  <si>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</si>
  <si>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</si>
  <si>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</si>
  <si>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</si>
  <si>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</si>
  <si>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</si>
  <si>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</si>
  <si>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</si>
  <si>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</si>
  <si>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</si>
  <si>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</si>
  <si>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</si>
  <si>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</si>
  <si>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</si>
  <si>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</si>
  <si>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</si>
  <si>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</si>
  <si>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</si>
  <si>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</si>
  <si>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</si>
  <si>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</si>
  <si>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</si>
  <si>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</si>
  <si>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</si>
  <si>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</si>
  <si>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</si>
  <si>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</si>
  <si>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</si>
  <si>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</si>
  <si>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</si>
  <si>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</si>
  <si>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</si>
  <si>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</si>
  <si>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</si>
  <si>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</si>
  <si>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</si>
  <si>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</si>
  <si>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</si>
  <si>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</si>
  <si>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</si>
  <si>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</si>
  <si>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</si>
  <si>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</si>
  <si>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</si>
  <si>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</si>
  <si>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</si>
  <si>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</si>
  <si>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</si>
  <si>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</si>
  <si>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</si>
  <si>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</si>
  <si>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</si>
  <si>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</si>
  <si>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</si>
  <si>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</si>
  <si>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</si>
  <si>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</si>
  <si>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</si>
  <si>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</si>
  <si>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</si>
  <si>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</si>
  <si>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</si>
  <si>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</si>
  <si>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</si>
  <si>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</si>
  <si>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</si>
  <si>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</si>
  <si>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</si>
  <si>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</si>
  <si>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</si>
  <si>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</si>
  <si>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</si>
  <si>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</si>
  <si>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</si>
  <si>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</si>
  <si>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</si>
  <si>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</si>
  <si>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</si>
  <si>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</si>
  <si>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</si>
  <si>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</si>
  <si>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</si>
  <si>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</si>
  <si>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</si>
  <si>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</si>
  <si>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</si>
  <si>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</si>
  <si>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</si>
  <si>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</si>
  <si>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</si>
  <si>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</si>
  <si>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</si>
  <si>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</si>
  <si>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</si>
  <si>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</si>
  <si>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</si>
  <si>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</si>
  <si>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</si>
  <si>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</si>
  <si>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</si>
  <si>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</si>
  <si>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</si>
  <si>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</si>
  <si>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</si>
  <si>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</si>
  <si>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</si>
  <si>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</si>
  <si>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</si>
  <si>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</si>
  <si>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</si>
  <si>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</si>
  <si>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</si>
  <si>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</si>
  <si>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</si>
  <si>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</si>
  <si>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</si>
  <si>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</si>
  <si>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</si>
  <si>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</si>
  <si>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</si>
  <si>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</si>
  <si>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</si>
  <si>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</si>
  <si>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</si>
  <si>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</si>
  <si>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</si>
  <si>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</si>
  <si>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</si>
  <si>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</si>
  <si>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</si>
  <si>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</si>
  <si>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</si>
  <si>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</si>
  <si>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</si>
  <si>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</si>
  <si>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</si>
  <si>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</si>
  <si>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</si>
  <si>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</si>
  <si>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</si>
  <si>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</si>
  <si>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</si>
  <si>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</si>
  <si>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</si>
  <si>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</si>
  <si>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</si>
  <si>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</si>
  <si>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</si>
  <si>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</si>
  <si>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</si>
  <si>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</si>
  <si>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</si>
  <si>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</si>
  <si>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</si>
  <si>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</si>
  <si>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</si>
  <si>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</si>
  <si>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</si>
  <si>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</si>
  <si>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</si>
  <si>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</si>
  <si>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</si>
  <si>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</si>
  <si>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</si>
  <si>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</si>
  <si>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</si>
  <si>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</si>
  <si>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</si>
  <si>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</si>
  <si>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</si>
  <si>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</si>
  <si>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</si>
  <si>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</si>
  <si>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</si>
  <si>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</si>
  <si>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</si>
  <si>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</si>
  <si>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</si>
  <si>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</si>
  <si>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</si>
  <si>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</si>
  <si>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</si>
  <si>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</si>
  <si>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</si>
  <si>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</si>
  <si>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</si>
  <si>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</si>
  <si>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</si>
  <si>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</si>
  <si>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</si>
  <si>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</si>
  <si>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</si>
  <si>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</si>
  <si>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</si>
  <si>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</si>
  <si>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</si>
  <si>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</si>
  <si>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</si>
  <si>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</si>
  <si>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</si>
  <si>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</si>
  <si>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</si>
  <si>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</si>
  <si>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</si>
  <si>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</si>
  <si>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</si>
  <si>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</si>
  <si>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</si>
  <si>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</si>
  <si>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</si>
  <si>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</si>
  <si>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</si>
  <si>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</si>
  <si>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</si>
  <si>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</si>
  <si>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</si>
  <si>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</si>
  <si>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</si>
  <si>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</si>
  <si>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</si>
  <si>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</si>
  <si>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</si>
  <si>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</si>
  <si>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</si>
  <si>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</si>
  <si>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</si>
  <si>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</si>
  <si>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</si>
  <si>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</si>
  <si>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</si>
  <si>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</si>
  <si>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</si>
  <si>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</si>
  <si>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</si>
  <si>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</si>
  <si>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</si>
  <si>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</si>
  <si>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</si>
  <si>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</si>
  <si>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</si>
  <si>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</si>
  <si>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</si>
  <si>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</si>
  <si>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</si>
  <si>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</si>
  <si>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</si>
  <si>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</si>
  <si>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</si>
  <si>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</si>
  <si>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</si>
  <si>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</si>
  <si>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</si>
  <si>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</si>
  <si>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</si>
  <si>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</si>
  <si>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</si>
  <si>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</si>
  <si>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</si>
  <si>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</si>
  <si>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</si>
  <si>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</si>
  <si>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</si>
  <si>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</si>
  <si>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</si>
  <si>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</si>
  <si>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</si>
  <si>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</si>
  <si>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</si>
  <si>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</si>
  <si>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</si>
  <si>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</si>
  <si>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</si>
  <si>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</si>
  <si>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</si>
  <si>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</si>
  <si>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</si>
  <si>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</si>
  <si>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</si>
  <si>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</si>
  <si>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</si>
  <si>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</si>
  <si>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</si>
  <si>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</si>
  <si>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</si>
  <si>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</si>
  <si>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</si>
  <si>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</si>
  <si>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</si>
  <si>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</si>
  <si>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</si>
  <si>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</si>
  <si>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</si>
  <si>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</si>
  <si>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</si>
  <si>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</si>
  <si>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</si>
  <si>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</si>
  <si>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</si>
  <si>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</si>
  <si>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</si>
  <si>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</si>
  <si>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</si>
  <si>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</si>
  <si>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</si>
  <si>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</si>
  <si>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</si>
  <si>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</si>
  <si>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</si>
  <si>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</si>
  <si>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</si>
  <si>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</si>
  <si>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</si>
  <si>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</si>
  <si>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</si>
  <si>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</si>
  <si>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</si>
  <si>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</si>
  <si>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</si>
  <si>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</si>
  <si>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</si>
  <si>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</si>
  <si>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</si>
  <si>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</si>
  <si>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</si>
  <si>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</si>
  <si>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</si>
  <si>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</si>
  <si>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</si>
  <si>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</si>
  <si>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</si>
  <si>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</si>
  <si>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</si>
  <si>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</si>
  <si>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</si>
  <si>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</si>
  <si>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</si>
  <si>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</si>
  <si>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</si>
  <si>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</si>
  <si>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</si>
  <si>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</si>
  <si>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</si>
  <si>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</si>
  <si>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</si>
  <si>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</si>
  <si>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</si>
  <si>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</si>
  <si>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</si>
  <si>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</si>
  <si>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</si>
  <si>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</si>
  <si>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</si>
  <si>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</si>
  <si>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</si>
  <si>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</si>
  <si>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</si>
  <si>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</si>
  <si>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</si>
  <si>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</si>
  <si>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</si>
  <si>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</si>
  <si>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</si>
  <si>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</si>
  <si>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</si>
  <si>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</si>
  <si>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</si>
  <si>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</si>
  <si>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</si>
  <si>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</si>
  <si>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</si>
  <si>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</si>
  <si>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</si>
  <si>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</si>
  <si>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</si>
  <si>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</si>
  <si>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</si>
  <si>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</si>
  <si>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</si>
  <si>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</si>
  <si>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</si>
  <si>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</si>
  <si>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</si>
  <si>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</si>
  <si>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</si>
  <si>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</si>
  <si>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</si>
  <si>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</si>
  <si>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</si>
  <si>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</si>
  <si>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</si>
  <si>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</si>
  <si>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</si>
  <si>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</si>
  <si>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</si>
  <si>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</si>
  <si>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</si>
  <si>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</si>
  <si>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</si>
  <si>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</si>
  <si>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</si>
  <si>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</si>
  <si>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</si>
  <si>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</si>
  <si>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</si>
  <si>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</si>
  <si>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</si>
  <si>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</si>
  <si>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</si>
  <si>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</si>
  <si>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</si>
  <si>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</si>
  <si>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</si>
  <si>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</si>
  <si>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</si>
  <si>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</si>
  <si>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</si>
  <si>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</si>
  <si>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</si>
  <si>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</si>
  <si>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</si>
  <si>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</si>
  <si>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</si>
  <si>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</si>
  <si>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</si>
  <si>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</si>
  <si>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</si>
  <si>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</si>
  <si>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</si>
  <si>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</si>
  <si>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</si>
  <si>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</si>
  <si>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</si>
  <si>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</si>
  <si>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</si>
  <si>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</si>
  <si>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</si>
  <si>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</si>
  <si>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</si>
  <si>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</si>
  <si>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</si>
  <si>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</si>
  <si>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</si>
  <si>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</si>
  <si>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</si>
  <si>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</si>
  <si>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</si>
  <si>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</si>
  <si>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</si>
  <si>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</si>
  <si>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</si>
  <si>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</si>
  <si>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</si>
  <si>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</si>
  <si>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</si>
  <si>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</si>
  <si>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</si>
  <si>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</si>
  <si>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</si>
  <si>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</si>
  <si>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</si>
  <si>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</si>
  <si>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</si>
  <si>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</si>
  <si>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</si>
  <si>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</si>
  <si>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</si>
  <si>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</si>
  <si>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</si>
  <si>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</si>
  <si>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</si>
  <si>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</si>
  <si>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</si>
  <si>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</si>
  <si>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</si>
  <si>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</si>
  <si>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</si>
  <si>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</si>
  <si>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</si>
  <si>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</si>
  <si>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</si>
  <si>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</si>
  <si>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</si>
  <si>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</si>
  <si>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</si>
  <si>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</si>
  <si>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</si>
  <si>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</si>
  <si>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</si>
  <si>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</si>
  <si>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</si>
  <si>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</si>
  <si>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</si>
  <si>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</si>
  <si>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</si>
  <si>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</si>
  <si>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</si>
  <si>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</si>
  <si>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</si>
  <si>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</si>
  <si>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</si>
  <si>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</si>
  <si>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</si>
  <si>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</si>
  <si>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</si>
  <si>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</si>
  <si>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</si>
  <si>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</si>
  <si>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</si>
  <si>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</si>
  <si>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</si>
  <si>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</si>
  <si>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</si>
  <si>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</si>
  <si>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</si>
  <si>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</si>
  <si>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</si>
  <si>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</si>
  <si>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</si>
  <si>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</si>
  <si>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</si>
  <si>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</si>
  <si>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</si>
  <si>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</si>
  <si>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</si>
  <si>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</si>
  <si>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</si>
  <si>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</si>
  <si>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</si>
  <si>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</si>
  <si>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</si>
  <si>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</si>
  <si>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</si>
  <si>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</si>
  <si>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</si>
  <si>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</si>
  <si>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</si>
  <si>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</si>
  <si>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</si>
  <si>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</si>
  <si>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</si>
  <si>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</si>
  <si>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</si>
  <si>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</si>
  <si>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</si>
  <si>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</si>
  <si>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</si>
  <si>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</si>
  <si>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</si>
  <si>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</si>
  <si>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</si>
  <si>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</si>
  <si>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</si>
  <si>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</si>
  <si>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</si>
  <si>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</si>
  <si>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</si>
  <si>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</si>
  <si>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</si>
  <si>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</si>
  <si>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</si>
  <si>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</si>
  <si>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</si>
  <si>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</si>
  <si>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</si>
  <si>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</si>
  <si>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</si>
  <si>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</si>
  <si>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</si>
  <si>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</si>
  <si>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</si>
  <si>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</si>
  <si>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</si>
  <si>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</si>
  <si>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</si>
  <si>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</si>
  <si>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</si>
  <si>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</si>
  <si>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</si>
  <si>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</si>
  <si>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</si>
  <si>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</si>
  <si>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</si>
  <si>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</si>
  <si>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</si>
  <si>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</si>
  <si>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</si>
  <si>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</si>
  <si>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</si>
  <si>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</si>
  <si>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</si>
  <si>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</si>
  <si>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</si>
  <si>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</si>
  <si>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</si>
  <si>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</si>
  <si>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</si>
  <si>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</si>
  <si>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</si>
  <si>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</si>
  <si>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</si>
  <si>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</si>
  <si>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</si>
  <si>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</si>
  <si>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</si>
  <si>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</si>
  <si>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</si>
  <si>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</si>
  <si>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</si>
  <si>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</si>
  <si>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</si>
  <si>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</si>
  <si>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</si>
  <si>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</si>
  <si>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</si>
  <si>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</si>
  <si>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</si>
  <si>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</si>
  <si>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</si>
  <si>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</si>
  <si>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</si>
  <si>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</si>
  <si>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</si>
  <si>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</si>
  <si>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</si>
  <si>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</si>
  <si>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</si>
  <si>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</si>
  <si>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</si>
  <si>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</si>
  <si>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</si>
  <si>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</si>
  <si>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</si>
  <si>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</si>
  <si>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</si>
  <si>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</si>
  <si>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</si>
  <si>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</si>
  <si>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</si>
  <si>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</si>
  <si>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</si>
  <si>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</si>
  <si>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</si>
  <si>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</si>
  <si>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</si>
  <si>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</si>
  <si>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</si>
  <si>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</si>
  <si>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</si>
  <si>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</si>
  <si>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</si>
  <si>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</si>
  <si>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</si>
  <si>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</si>
  <si>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</si>
  <si>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</si>
  <si>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</si>
  <si>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</si>
  <si>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</si>
  <si>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</si>
  <si>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</si>
  <si>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</si>
  <si>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</si>
  <si>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</si>
  <si>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</si>
  <si>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</si>
  <si>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</si>
  <si>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</si>
  <si>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</si>
  <si>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</si>
  <si>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</si>
  <si>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</si>
  <si>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</si>
  <si>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</si>
  <si>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</si>
  <si>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</si>
  <si>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</si>
  <si>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</si>
  <si>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</si>
  <si>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</si>
  <si>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</si>
  <si>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</si>
  <si>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</si>
  <si>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</si>
  <si>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</si>
  <si>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</si>
  <si>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</si>
  <si>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</si>
  <si>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</si>
  <si>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</si>
  <si>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</si>
  <si>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</si>
  <si>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</si>
  <si>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</si>
  <si>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</si>
  <si>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</si>
  <si>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</si>
  <si>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</si>
  <si>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</si>
  <si>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</si>
  <si>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</si>
  <si>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</si>
  <si>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</si>
  <si>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</si>
  <si>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</si>
  <si>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</si>
  <si>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</si>
  <si>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</si>
  <si>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</si>
  <si>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</si>
  <si>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</si>
  <si>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</si>
  <si>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</si>
  <si>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</si>
  <si>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</si>
  <si>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</si>
  <si>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</si>
  <si>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</si>
  <si>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</si>
  <si>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</si>
  <si>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</si>
  <si>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</si>
  <si>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</si>
  <si>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</si>
  <si>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</si>
  <si>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</si>
  <si>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</si>
  <si>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</si>
  <si>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</si>
  <si>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</si>
  <si>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</si>
  <si>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</si>
  <si>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</si>
  <si>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</si>
  <si>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</si>
  <si>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</si>
  <si>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</si>
  <si>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</si>
  <si>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</si>
  <si>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</si>
  <si>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</si>
  <si>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</si>
  <si>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</si>
  <si>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</si>
  <si>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</si>
  <si>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</si>
  <si>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</si>
  <si>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</si>
  <si>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</si>
  <si>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</si>
  <si>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</si>
  <si>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</si>
  <si>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</si>
  <si>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</si>
  <si>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</si>
  <si>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</si>
  <si>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</si>
  <si>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</si>
  <si>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</si>
  <si>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</si>
  <si>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</si>
  <si>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</si>
  <si>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</si>
  <si>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</si>
  <si>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</si>
  <si>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</si>
  <si>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</si>
  <si>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</si>
  <si>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</si>
  <si>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</si>
  <si>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</si>
  <si>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</si>
  <si>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</si>
  <si>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</si>
  <si>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</si>
  <si>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</si>
  <si>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</si>
  <si>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</si>
  <si>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</si>
  <si>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</si>
  <si>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</si>
  <si>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</si>
  <si>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</si>
  <si>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</si>
  <si>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</si>
  <si>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</si>
  <si>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</si>
  <si>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</si>
  <si>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</si>
  <si>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</si>
  <si>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</si>
  <si>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</si>
  <si>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</si>
  <si>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</si>
  <si>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</si>
  <si>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</si>
  <si>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</si>
  <si>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</si>
  <si>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</si>
  <si>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</si>
  <si>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</si>
  <si>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</si>
  <si>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</si>
  <si>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</si>
  <si>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</si>
  <si>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</si>
  <si>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</si>
  <si>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</si>
  <si>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</si>
  <si>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</si>
  <si>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</si>
  <si>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</si>
  <si>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</si>
  <si>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</si>
  <si>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</si>
  <si>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</si>
  <si>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</si>
  <si>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</si>
  <si>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</si>
  <si>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</si>
  <si>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</si>
  <si>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</si>
  <si>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</si>
  <si>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</si>
  <si>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</si>
  <si>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</si>
  <si>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</si>
  <si>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</si>
  <si>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</si>
  <si>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</si>
  <si>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</si>
  <si>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</si>
  <si>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</si>
  <si>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</si>
  <si>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</si>
  <si>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</si>
  <si>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</si>
  <si>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</si>
  <si>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</si>
  <si>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</si>
  <si>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</si>
  <si>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</si>
  <si>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</si>
  <si>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</si>
  <si>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</si>
  <si>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</si>
  <si>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</si>
  <si>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</si>
  <si>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</si>
  <si>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</si>
  <si>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</si>
  <si>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</si>
  <si>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</si>
  <si>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</si>
  <si>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</si>
  <si>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</si>
  <si>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</si>
  <si>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</si>
  <si>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</si>
  <si>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</si>
  <si>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</si>
  <si>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</si>
  <si>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</si>
  <si>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</si>
  <si>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</si>
  <si>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</si>
  <si>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</si>
  <si>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</si>
  <si>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</si>
  <si>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</si>
  <si>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</si>
  <si>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</si>
  <si>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</si>
  <si>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</si>
  <si>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</si>
  <si>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</si>
  <si>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</si>
  <si>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</si>
  <si>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</si>
  <si>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</si>
  <si>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</si>
  <si>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</si>
  <si>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</si>
  <si>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</si>
  <si>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</si>
  <si>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</si>
  <si>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</si>
  <si>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</si>
  <si>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</si>
  <si>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</si>
  <si>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</si>
  <si>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</si>
  <si>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</si>
  <si>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</si>
  <si>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</si>
  <si>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</si>
  <si>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</si>
  <si>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</si>
  <si>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</si>
  <si>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</si>
  <si>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</si>
  <si>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</si>
  <si>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</si>
  <si>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</si>
  <si>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</si>
  <si>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</si>
  <si>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</si>
  <si>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</si>
  <si>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</si>
  <si>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</si>
  <si>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</si>
  <si>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</si>
  <si>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</si>
  <si>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</si>
  <si>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</si>
  <si>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</si>
  <si>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</si>
  <si>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</si>
  <si>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</si>
  <si>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</si>
  <si>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</si>
  <si>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</si>
  <si>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</si>
  <si>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</si>
  <si>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</si>
  <si>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</si>
  <si>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</si>
  <si>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</si>
  <si>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</si>
  <si>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</si>
  <si>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</si>
  <si>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</si>
  <si>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</si>
  <si>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</si>
  <si>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</si>
  <si>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</si>
  <si>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</si>
  <si>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</si>
  <si>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</si>
  <si>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</si>
  <si>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</si>
  <si>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</si>
  <si>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</si>
  <si>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</si>
  <si>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</si>
  <si>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</si>
  <si>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</si>
  <si>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</si>
  <si>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</si>
  <si>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</si>
  <si>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</si>
  <si>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</si>
  <si>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</si>
  <si>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</si>
  <si>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</si>
  <si>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</si>
  <si>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</si>
  <si>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</si>
  <si>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</si>
  <si>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</si>
  <si>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</si>
  <si>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</si>
  <si>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</si>
  <si>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</si>
  <si>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</si>
  <si>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</si>
  <si>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</si>
  <si>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</si>
  <si>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</si>
  <si>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</si>
  <si>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</si>
  <si>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</si>
  <si>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</si>
  <si>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</si>
  <si>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</si>
  <si>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</si>
  <si>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</si>
  <si>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</si>
  <si>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</si>
  <si>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</si>
  <si>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</si>
  <si>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</si>
  <si>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</si>
  <si>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</si>
  <si>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</si>
  <si>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</si>
  <si>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</si>
  <si>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</si>
  <si>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</si>
  <si>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</si>
  <si>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</si>
  <si>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</si>
  <si>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</si>
  <si>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</si>
  <si>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</si>
  <si>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</si>
  <si>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</si>
  <si>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</si>
  <si>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</si>
  <si>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</si>
  <si>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</si>
  <si>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</si>
  <si>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</si>
  <si>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</si>
  <si>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</si>
  <si>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</si>
  <si>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</si>
  <si>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</si>
  <si>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</si>
  <si>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</si>
  <si>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</si>
  <si>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</si>
  <si>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</si>
  <si>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</si>
  <si>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</si>
  <si>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</si>
  <si>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</si>
  <si>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</si>
  <si>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</si>
  <si>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</si>
  <si>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</si>
  <si>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</si>
  <si>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</si>
  <si>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</si>
  <si>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</si>
  <si>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</si>
  <si>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</si>
  <si>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</si>
  <si>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</si>
  <si>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</si>
  <si>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</si>
  <si>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</si>
  <si>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</si>
  <si>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</si>
  <si>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</si>
  <si>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</si>
  <si>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</si>
  <si>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</si>
  <si>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</si>
  <si>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</si>
  <si>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</si>
  <si>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</si>
  <si>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</si>
  <si>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</si>
  <si>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</si>
  <si>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</si>
  <si>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</si>
  <si>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</si>
  <si>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</si>
  <si>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</si>
  <si>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</si>
  <si>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</si>
  <si>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</si>
  <si>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</si>
  <si>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</si>
  <si>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</si>
  <si>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</si>
  <si>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</si>
  <si>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</si>
  <si>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</si>
  <si>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</si>
  <si>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</si>
  <si>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</si>
  <si>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</si>
  <si>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</si>
  <si>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</si>
  <si>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</si>
  <si>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</si>
  <si>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</si>
  <si>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</si>
  <si>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</si>
  <si>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</si>
  <si>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</si>
  <si>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</si>
  <si>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</si>
  <si>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</si>
  <si>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</si>
  <si>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</si>
  <si>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</si>
  <si>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</si>
  <si>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</si>
  <si>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</si>
  <si>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</si>
  <si>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</si>
  <si>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</si>
  <si>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</si>
  <si>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</si>
  <si>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</si>
  <si>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</si>
  <si>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</si>
  <si>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</si>
  <si>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</si>
  <si>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</si>
  <si>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</si>
  <si>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</si>
  <si>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</si>
  <si>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</si>
  <si>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</si>
  <si>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</si>
  <si>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</si>
  <si>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</si>
  <si>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</si>
  <si>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</si>
  <si>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</si>
  <si>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</si>
  <si>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</si>
  <si>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</si>
  <si>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</si>
  <si>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</si>
  <si>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</si>
  <si>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</si>
  <si>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</si>
  <si>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</si>
  <si>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</si>
  <si>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</si>
  <si>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</si>
  <si>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</si>
  <si>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</si>
  <si>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</si>
  <si>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</si>
  <si>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</si>
  <si>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</si>
  <si>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</si>
  <si>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</si>
  <si>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</si>
  <si>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</si>
  <si>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</si>
  <si>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</si>
  <si>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</si>
  <si>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</si>
  <si>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</si>
  <si>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</si>
  <si>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</si>
  <si>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</si>
  <si>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</si>
  <si>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</si>
  <si>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</si>
  <si>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</si>
  <si>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</si>
  <si>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</si>
  <si>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</si>
  <si>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</si>
  <si>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</si>
  <si>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</si>
  <si>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</si>
  <si>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</si>
  <si>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</si>
  <si>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</si>
  <si>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</si>
  <si>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</si>
  <si>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</si>
  <si>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</si>
  <si>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</si>
  <si>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</si>
  <si>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</si>
  <si>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</si>
  <si>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</si>
  <si>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</si>
  <si>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</si>
  <si>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</si>
  <si>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</si>
  <si>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</si>
  <si>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</si>
  <si>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</si>
  <si>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</si>
  <si>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</si>
  <si>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</si>
  <si>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</si>
  <si>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</si>
  <si>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</si>
  <si>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</si>
  <si>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</si>
  <si>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</si>
  <si>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</si>
  <si>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</si>
  <si>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</si>
  <si>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</si>
  <si>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</si>
  <si>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</si>
  <si>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</si>
  <si>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</si>
  <si>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</si>
  <si>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</si>
  <si>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</si>
  <si>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</si>
  <si>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</si>
  <si>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</si>
  <si>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</si>
  <si>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</si>
  <si>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</si>
  <si>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</si>
  <si>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</si>
  <si>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</si>
  <si>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</si>
  <si>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</si>
  <si>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</si>
  <si>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</si>
  <si>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</si>
  <si>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</si>
  <si>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</si>
  <si>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</si>
  <si>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</si>
  <si>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</si>
  <si>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</si>
  <si>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</si>
  <si>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</si>
  <si>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</si>
  <si>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</si>
  <si>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</si>
  <si>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</si>
  <si>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</si>
  <si>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</si>
  <si>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</si>
  <si>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</si>
  <si>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</si>
  <si>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</si>
  <si>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</si>
  <si>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</si>
  <si>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</si>
  <si>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</si>
  <si>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</si>
  <si>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</si>
  <si>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</si>
  <si>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</si>
  <si>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</si>
  <si>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</si>
  <si>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</si>
  <si>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</si>
  <si>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</si>
  <si>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</si>
  <si>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</si>
  <si>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</si>
  <si>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</si>
  <si>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</si>
  <si>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</si>
  <si>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</si>
  <si>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</si>
  <si>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</si>
  <si>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</si>
  <si>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</si>
  <si>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</si>
  <si>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</si>
  <si>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</si>
  <si>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</si>
  <si>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</si>
  <si>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</si>
  <si>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</si>
  <si>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</si>
  <si>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</si>
  <si>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</si>
  <si>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</si>
  <si>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</si>
  <si>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</si>
  <si>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</si>
  <si>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</si>
  <si>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</si>
  <si>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</si>
  <si>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</si>
  <si>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</si>
  <si>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</si>
  <si>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</si>
  <si>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</si>
  <si>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</si>
  <si>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</si>
  <si>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</si>
  <si>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</si>
  <si>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</si>
  <si>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</si>
  <si>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</si>
  <si>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</si>
  <si>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</si>
  <si>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</si>
  <si>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</si>
  <si>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</si>
  <si>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</si>
  <si>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</si>
  <si>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</si>
  <si>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</si>
  <si>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</si>
  <si>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</si>
  <si>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</si>
  <si>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</si>
  <si>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</si>
  <si>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</si>
  <si>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</si>
  <si>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</si>
  <si>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</si>
  <si>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</si>
  <si>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</si>
  <si>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</si>
  <si>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</si>
  <si>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</si>
  <si>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</si>
  <si>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</si>
  <si>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</si>
  <si>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</si>
  <si>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</si>
  <si>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</si>
  <si>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</si>
  <si>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</si>
  <si>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</si>
  <si>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</si>
  <si>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</si>
  <si>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</si>
  <si>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</si>
  <si>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</si>
  <si>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</si>
  <si>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</si>
  <si>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</si>
  <si>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</si>
  <si>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</si>
  <si>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</si>
  <si>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</si>
  <si>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</si>
  <si>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</si>
  <si>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</si>
  <si>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</si>
  <si>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</si>
  <si>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</si>
  <si>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</si>
  <si>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</si>
  <si>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</si>
  <si>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</si>
  <si>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</si>
  <si>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</si>
  <si>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</si>
  <si>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</si>
  <si>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</si>
  <si>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</si>
  <si>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</si>
  <si>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</si>
  <si>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</si>
  <si>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</si>
  <si>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</si>
  <si>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</si>
  <si>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</si>
  <si>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</si>
  <si>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</si>
  <si>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</si>
  <si>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</si>
  <si>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</si>
  <si>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</si>
  <si>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</si>
  <si>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</si>
  <si>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</si>
  <si>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</si>
  <si>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</si>
  <si>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</si>
  <si>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</si>
  <si>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</si>
  <si>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</si>
  <si>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</si>
  <si>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</si>
  <si>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</si>
  <si>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</si>
  <si>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</si>
  <si>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</si>
  <si>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</si>
  <si>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</si>
  <si>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</si>
  <si>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</si>
  <si>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</si>
  <si>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</si>
  <si>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</si>
  <si>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</si>
  <si>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</si>
  <si>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</si>
  <si>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</si>
  <si>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</si>
  <si>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</si>
  <si>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</si>
  <si>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</si>
  <si>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</si>
  <si>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</si>
  <si>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</si>
  <si>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</si>
  <si>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</si>
  <si>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</si>
  <si>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</si>
  <si>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</si>
  <si>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</si>
  <si>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</si>
  <si>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</si>
  <si>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</si>
  <si>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</si>
  <si>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</si>
  <si>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</si>
  <si>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</si>
  <si>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</si>
  <si>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</si>
  <si>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</si>
  <si>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</si>
  <si>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</si>
  <si>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</si>
  <si>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</si>
  <si>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</si>
  <si>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</si>
  <si>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</si>
  <si>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</si>
  <si>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</si>
  <si>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</si>
  <si>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</si>
  <si>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</si>
  <si>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</si>
  <si>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</si>
  <si>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</si>
  <si>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</si>
  <si>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</si>
  <si>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</si>
  <si>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</si>
  <si>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</si>
  <si>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</si>
  <si>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</si>
  <si>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</si>
  <si>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</si>
  <si>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</si>
  <si>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</si>
  <si>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</si>
  <si>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</si>
  <si>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</si>
  <si>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</si>
  <si>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</si>
  <si>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</si>
  <si>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</si>
  <si>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</si>
  <si>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</si>
  <si>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</si>
  <si>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</si>
  <si>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</si>
  <si>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</si>
  <si>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</si>
  <si>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</si>
  <si>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</si>
  <si>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</si>
  <si>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</si>
  <si>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</si>
  <si>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</si>
  <si>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</si>
  <si>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</si>
  <si>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</si>
  <si>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</si>
  <si>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</si>
  <si>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</si>
  <si>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</si>
  <si>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</si>
  <si>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</si>
  <si>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</si>
  <si>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</si>
  <si>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</si>
  <si>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</si>
  <si>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</si>
  <si>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</si>
  <si>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</si>
  <si>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</si>
  <si>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</si>
  <si>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</si>
  <si>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</si>
  <si>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</si>
  <si>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</si>
  <si>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</si>
  <si>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</si>
  <si>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</si>
  <si>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</si>
  <si>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</si>
  <si>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</si>
  <si>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</si>
  <si>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</si>
  <si>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</si>
  <si>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</si>
  <si>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</si>
  <si>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</si>
  <si>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</si>
  <si>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</si>
  <si>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</si>
  <si>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</si>
  <si>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</si>
  <si>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</si>
  <si>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</si>
  <si>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</si>
  <si>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</si>
  <si>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</si>
  <si>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</si>
  <si>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</si>
  <si>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</si>
  <si>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</si>
  <si>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</si>
  <si>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</si>
  <si>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</si>
  <si>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</si>
  <si>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</si>
  <si>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</si>
  <si>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</si>
  <si>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</si>
  <si>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</si>
  <si>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</si>
  <si>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</si>
  <si>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</si>
  <si>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</si>
  <si>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</si>
  <si>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</si>
  <si>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</si>
  <si>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</si>
  <si>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</si>
  <si>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</si>
  <si>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</si>
  <si>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</si>
  <si>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</si>
  <si>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</si>
  <si>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</si>
  <si>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</si>
  <si>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</si>
  <si>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</si>
  <si>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</si>
  <si>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</si>
  <si>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</si>
  <si>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</si>
  <si>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</si>
  <si>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</si>
  <si>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</si>
  <si>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</si>
  <si>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</si>
  <si>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</si>
  <si>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</si>
  <si>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</si>
  <si>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</si>
  <si>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</si>
  <si>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</si>
  <si>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</si>
  <si>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</si>
  <si>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</si>
  <si>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</si>
  <si>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</si>
  <si>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</si>
  <si>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</si>
  <si>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</si>
  <si>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</si>
  <si>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</si>
  <si>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</si>
  <si>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</si>
  <si>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</si>
  <si>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</si>
  <si>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</si>
  <si>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</si>
  <si>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</si>
  <si>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</si>
  <si>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</si>
  <si>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</si>
  <si>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</si>
  <si>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</si>
  <si>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</si>
  <si>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</si>
  <si>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</si>
  <si>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</si>
  <si>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</si>
  <si>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</si>
  <si>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</si>
  <si>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</si>
  <si>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</si>
  <si>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</si>
  <si>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</si>
  <si>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</si>
  <si>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</si>
  <si>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</si>
  <si>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</si>
  <si>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</si>
  <si>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</si>
  <si>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</si>
  <si>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</si>
  <si>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</si>
  <si>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</si>
  <si>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</si>
  <si>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</si>
  <si>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</si>
  <si>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</si>
  <si>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</si>
  <si>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</si>
  <si>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</si>
  <si>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</si>
  <si>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</si>
  <si>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</si>
  <si>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</si>
  <si>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</si>
  <si>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</si>
  <si>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</si>
  <si>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</si>
  <si>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</si>
  <si>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</si>
  <si>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</si>
  <si>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</si>
  <si>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</si>
  <si>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</si>
  <si>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</si>
  <si>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</si>
  <si>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</si>
  <si>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</si>
  <si>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</si>
  <si>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</si>
  <si>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</si>
  <si>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</si>
  <si>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</si>
  <si>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</si>
  <si>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</si>
  <si>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</si>
  <si>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</si>
  <si>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</si>
  <si>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</si>
  <si>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</si>
  <si>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</si>
  <si>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</si>
  <si>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</si>
  <si>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</si>
  <si>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</si>
  <si>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</si>
  <si>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</si>
  <si>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</si>
  <si>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</si>
  <si>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</si>
  <si>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</si>
  <si>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</si>
  <si>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</si>
  <si>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</si>
  <si>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</si>
  <si>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</si>
  <si>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</si>
  <si>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</si>
  <si>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</si>
  <si>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</si>
  <si>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</si>
  <si>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</si>
  <si>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</si>
  <si>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</si>
  <si>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</si>
  <si>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</si>
  <si>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</si>
  <si>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</si>
  <si>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</si>
  <si>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</si>
  <si>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</si>
  <si>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</si>
  <si>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</si>
  <si>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</si>
  <si>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</si>
  <si>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</si>
  <si>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</si>
  <si>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</si>
  <si>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</si>
  <si>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</si>
  <si>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</si>
  <si>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</si>
  <si>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</si>
  <si>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</si>
  <si>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</si>
  <si>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</si>
  <si>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</si>
  <si>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</si>
  <si>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</si>
  <si>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</si>
  <si>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</si>
  <si>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</si>
  <si>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</si>
  <si>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</si>
  <si>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</si>
  <si>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</si>
  <si>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</si>
  <si>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</si>
  <si>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</si>
  <si>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</si>
  <si>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</si>
  <si>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</si>
  <si>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</si>
  <si>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</si>
  <si>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</si>
  <si>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</si>
  <si>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</si>
  <si>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</si>
  <si>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</si>
  <si>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</si>
  <si>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</si>
  <si>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</si>
  <si>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</si>
  <si>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</si>
  <si>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</si>
  <si>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</si>
  <si>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</si>
  <si>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</si>
  <si>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</si>
  <si>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</si>
  <si>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</si>
  <si>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</si>
  <si>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</si>
  <si>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</si>
  <si>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</si>
  <si>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</si>
  <si>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</si>
  <si>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</si>
  <si>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</si>
  <si>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</si>
  <si>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</si>
  <si>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</si>
  <si>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</si>
  <si>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</si>
  <si>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</si>
  <si>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</si>
  <si>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</si>
  <si>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</si>
  <si>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</si>
  <si>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</si>
  <si>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</si>
  <si>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</si>
  <si>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</si>
  <si>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</si>
  <si>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</si>
  <si>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</si>
  <si>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</si>
  <si>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</si>
  <si>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</si>
  <si>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</si>
  <si>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</si>
  <si>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</si>
  <si>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</si>
  <si>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</si>
  <si>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</si>
  <si>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</si>
  <si>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</si>
  <si>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</si>
  <si>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</si>
  <si>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</si>
  <si>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</si>
  <si>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</si>
  <si>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</si>
  <si>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</si>
  <si>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</si>
  <si>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</si>
  <si>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</si>
  <si>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</si>
  <si>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</si>
  <si>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</si>
  <si>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</si>
  <si>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</si>
  <si>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</si>
  <si>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</si>
  <si>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</si>
  <si>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</si>
  <si>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</si>
  <si>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</si>
  <si>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</si>
  <si>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</si>
  <si>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</si>
  <si>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</si>
  <si>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</si>
  <si>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</si>
  <si>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</si>
  <si>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</si>
  <si>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</si>
  <si>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</si>
  <si>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</si>
  <si>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</si>
  <si>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</si>
  <si>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</si>
  <si>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</si>
  <si>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</si>
  <si>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</si>
  <si>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</si>
  <si>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</si>
  <si>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</si>
  <si>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</si>
  <si>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</si>
  <si>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</si>
  <si>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</si>
  <si>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</si>
  <si>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</si>
  <si>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</si>
  <si>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</si>
  <si>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</si>
  <si>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</si>
  <si>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</si>
  <si>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</si>
  <si>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</si>
  <si>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</si>
  <si>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</si>
  <si>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</si>
  <si>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</si>
  <si>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</si>
  <si>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</si>
  <si>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</si>
  <si>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</si>
  <si>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</si>
  <si>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</si>
  <si>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</si>
  <si>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</si>
  <si>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</si>
  <si>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</si>
  <si>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</si>
  <si>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</si>
  <si>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</si>
  <si>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</si>
  <si>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</si>
  <si>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</si>
  <si>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</si>
  <si>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</si>
  <si>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</si>
  <si>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</si>
  <si>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</si>
  <si>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</si>
  <si>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</si>
  <si>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</si>
  <si>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</si>
  <si>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</si>
  <si>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</si>
  <si>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</si>
  <si>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</si>
  <si>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</si>
  <si>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</si>
  <si>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</si>
  <si>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</si>
  <si>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</si>
  <si>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</si>
  <si>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</si>
  <si>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</si>
  <si>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</si>
  <si>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</si>
  <si>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</si>
  <si>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</si>
  <si>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</si>
  <si>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</si>
  <si>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</si>
  <si>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</si>
  <si>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</si>
  <si>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</si>
  <si>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</si>
  <si>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</si>
  <si>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</si>
  <si>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</si>
  <si>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</si>
  <si>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</si>
  <si>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</si>
  <si>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</si>
  <si>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</si>
  <si>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</si>
  <si>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</si>
  <si>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</si>
  <si>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</si>
  <si>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</si>
  <si>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</si>
  <si>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</si>
  <si>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</si>
  <si>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</si>
  <si>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</si>
  <si>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</si>
  <si>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</si>
  <si>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</si>
  <si>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</si>
  <si>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</si>
  <si>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</si>
  <si>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</si>
  <si>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</si>
  <si>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</si>
  <si>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</si>
  <si>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</si>
  <si>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</si>
  <si>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</si>
  <si>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</si>
  <si>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</si>
  <si>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</si>
  <si>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</si>
  <si>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</si>
  <si>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</si>
  <si>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</si>
  <si>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</si>
  <si>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</si>
  <si>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</si>
  <si>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</si>
  <si>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</si>
  <si>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</si>
  <si>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</si>
  <si>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</si>
  <si>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</si>
  <si>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</si>
  <si>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</si>
  <si>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</si>
  <si>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</si>
  <si>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</si>
  <si>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</si>
  <si>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</si>
  <si>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</si>
  <si>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</si>
  <si>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</si>
  <si>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</si>
  <si>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</si>
  <si>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</si>
  <si>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</si>
  <si>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</si>
  <si>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</si>
  <si>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</si>
  <si>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</si>
  <si>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</si>
  <si>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</si>
  <si>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</si>
  <si>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</si>
  <si>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</si>
  <si>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</si>
  <si>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</si>
  <si>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</si>
  <si>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</si>
  <si>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</si>
  <si>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</si>
  <si>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</si>
  <si>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</si>
  <si>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</si>
  <si>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</si>
  <si>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</si>
  <si>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</si>
  <si>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</si>
  <si>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</si>
  <si>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</si>
  <si>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</si>
  <si>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</si>
  <si>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</si>
  <si>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</si>
  <si>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</si>
  <si>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</si>
  <si>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</si>
  <si>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</si>
  <si>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</si>
  <si>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</si>
  <si>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</si>
  <si>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</si>
  <si>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</si>
  <si>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</si>
  <si>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</si>
  <si>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</si>
  <si>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</si>
  <si>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</si>
  <si>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</si>
  <si>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</si>
  <si>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</si>
  <si>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</si>
  <si>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</si>
  <si>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</si>
  <si>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</si>
  <si>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</si>
  <si>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</si>
  <si>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</si>
  <si>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</si>
  <si>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</si>
  <si>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</si>
  <si>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</si>
  <si>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</si>
  <si>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</si>
  <si>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</si>
  <si>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</si>
  <si>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</si>
  <si>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</si>
  <si>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</si>
  <si>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</si>
  <si>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</si>
  <si>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</si>
  <si>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</si>
  <si>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</si>
  <si>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</si>
  <si>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</si>
  <si>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</si>
  <si>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</si>
  <si>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</si>
  <si>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</si>
  <si>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</si>
  <si>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</si>
  <si>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</si>
  <si>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</si>
  <si>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</si>
  <si>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</si>
  <si>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</si>
  <si>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</si>
  <si>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</si>
  <si>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</si>
  <si>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</si>
  <si>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</si>
  <si>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</si>
  <si>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</si>
  <si>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</si>
  <si>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</si>
  <si>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</si>
  <si>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</si>
  <si>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</si>
  <si>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</si>
  <si>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</si>
  <si>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</si>
  <si>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</si>
  <si>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</si>
  <si>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</si>
  <si>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</si>
  <si>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</si>
  <si>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</si>
  <si>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</si>
  <si>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</si>
  <si>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</si>
  <si>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</si>
  <si>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</si>
  <si>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</si>
  <si>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</si>
  <si>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</si>
  <si>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</si>
  <si>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</si>
  <si>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</si>
  <si>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</si>
  <si>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</si>
  <si>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</si>
  <si>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</si>
  <si>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</si>
  <si>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</si>
  <si>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</si>
  <si>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</si>
  <si>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</si>
  <si>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</si>
  <si>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</si>
  <si>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</si>
  <si>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</si>
  <si>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</si>
  <si>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</si>
  <si>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</si>
  <si>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</si>
  <si>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</si>
  <si>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</si>
  <si>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</si>
  <si>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</si>
  <si>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</si>
  <si>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</si>
  <si>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</si>
  <si>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</si>
  <si>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</si>
  <si>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</si>
  <si>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</si>
  <si>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</si>
  <si>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</si>
  <si>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</si>
  <si>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</si>
  <si>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</si>
  <si>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</si>
  <si>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</si>
  <si>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</si>
  <si>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</si>
  <si>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</si>
  <si>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</si>
  <si>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</si>
  <si>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</si>
  <si>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</si>
  <si>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</si>
  <si>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</si>
  <si>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</si>
  <si>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</si>
  <si>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</si>
  <si>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</si>
  <si>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</si>
  <si>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</si>
  <si>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</si>
  <si>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</si>
  <si>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</si>
  <si>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</si>
  <si>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</si>
  <si>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</si>
  <si>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</si>
  <si>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</si>
  <si>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</si>
  <si>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</si>
  <si>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</si>
  <si>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</si>
  <si>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</si>
  <si>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</si>
  <si>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</si>
  <si>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</si>
  <si>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</si>
  <si>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</si>
  <si>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</si>
  <si>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</si>
  <si>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</si>
  <si>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</si>
  <si>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</si>
  <si>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</si>
  <si>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</si>
  <si>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</si>
  <si>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</si>
  <si>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</si>
  <si>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</si>
  <si>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</si>
  <si>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</si>
  <si>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</si>
  <si>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</si>
  <si>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</si>
  <si>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</si>
  <si>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</si>
  <si>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</si>
  <si>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</si>
  <si>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</si>
  <si>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</si>
  <si>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</si>
  <si>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</si>
  <si>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</si>
  <si>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</si>
  <si>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</si>
  <si>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</si>
  <si>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</si>
  <si>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</si>
  <si>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</si>
  <si>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</si>
  <si>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</si>
  <si>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</si>
  <si>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</si>
  <si>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</si>
  <si>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</si>
  <si>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</si>
  <si>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</si>
  <si>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</si>
  <si>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</si>
  <si>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</si>
  <si>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</si>
  <si>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</si>
  <si>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</si>
  <si>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</si>
  <si>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</si>
  <si>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</si>
  <si>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</si>
  <si>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</si>
  <si>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</si>
  <si>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</si>
  <si>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</si>
  <si>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</si>
  <si>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</si>
  <si>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</si>
  <si>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</si>
  <si>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</si>
  <si>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</si>
  <si>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</si>
  <si>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</si>
  <si>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</si>
  <si>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</si>
  <si>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</si>
  <si>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</si>
  <si>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</si>
  <si>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</si>
  <si>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</si>
  <si>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</si>
  <si>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</si>
  <si>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</si>
  <si>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</si>
  <si>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</si>
  <si>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</si>
  <si>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</si>
  <si>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</si>
  <si>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</si>
  <si>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</si>
  <si>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</si>
  <si>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</si>
  <si>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</si>
  <si>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</si>
  <si>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</si>
  <si>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</si>
  <si>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</si>
  <si>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</si>
  <si>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</si>
  <si>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</si>
  <si>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</si>
  <si>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</si>
  <si>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</si>
  <si>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</si>
  <si>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</si>
  <si>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</si>
  <si>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</si>
  <si>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</si>
  <si>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</si>
  <si>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</si>
  <si>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</si>
  <si>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</si>
  <si>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</si>
  <si>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</si>
  <si>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</si>
  <si>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</si>
  <si>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</si>
  <si>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</si>
  <si>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</si>
  <si>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</si>
  <si>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</si>
  <si>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</si>
  <si>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</si>
  <si>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</si>
  <si>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</si>
  <si>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</si>
  <si>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</si>
  <si>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</si>
  <si>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</si>
  <si>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</si>
  <si>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</si>
  <si>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</si>
  <si>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</si>
  <si>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</si>
  <si>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</si>
  <si>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</si>
  <si>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</si>
  <si>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</si>
  <si>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</si>
  <si>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</si>
  <si>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</si>
  <si>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</si>
  <si>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</si>
  <si>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</si>
  <si>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</si>
  <si>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</si>
  <si>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</si>
  <si>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</si>
  <si>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</si>
  <si>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</si>
  <si>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</si>
  <si>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</si>
  <si>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</si>
  <si>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</si>
  <si>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</si>
  <si>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</si>
  <si>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</si>
  <si>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</si>
  <si>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</si>
  <si>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</si>
  <si>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</si>
  <si>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</si>
  <si>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</si>
  <si>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</si>
  <si>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</si>
  <si>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</si>
  <si>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</si>
  <si>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</si>
  <si>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</si>
  <si>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</si>
  <si>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</si>
  <si>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</si>
  <si>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</si>
  <si>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</si>
  <si>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</si>
  <si>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</si>
  <si>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</si>
  <si>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</si>
  <si>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</si>
  <si>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</si>
  <si>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</si>
  <si>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</si>
  <si>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</si>
  <si>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</si>
  <si>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</si>
  <si>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</si>
  <si>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</si>
  <si>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</si>
  <si>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</si>
  <si>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</si>
  <si>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</si>
  <si>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</si>
  <si>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</si>
  <si>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</si>
  <si>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</si>
  <si>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</si>
  <si>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</si>
  <si>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</si>
  <si>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</si>
  <si>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</si>
  <si>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</si>
  <si>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</si>
  <si>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</si>
  <si>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</si>
  <si>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</si>
  <si>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</si>
  <si>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</si>
  <si>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</si>
  <si>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</si>
  <si>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</si>
  <si>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</si>
  <si>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</si>
  <si>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</si>
  <si>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</si>
  <si>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</si>
  <si>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</si>
  <si>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</si>
  <si>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</si>
  <si>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</si>
  <si>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</si>
  <si>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</si>
  <si>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</si>
  <si>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</si>
  <si>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</si>
  <si>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</si>
  <si>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</si>
  <si>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</si>
  <si>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</si>
  <si>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</si>
  <si>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</si>
  <si>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</si>
  <si>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</si>
  <si>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</si>
  <si>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</si>
  <si>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</si>
  <si>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</si>
  <si>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</si>
  <si>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</si>
  <si>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</si>
  <si>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</si>
  <si>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</si>
  <si>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</si>
  <si>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</si>
  <si>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</si>
  <si>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</si>
  <si>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</si>
  <si>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</si>
  <si>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</si>
  <si>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</si>
  <si>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</si>
  <si>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</si>
  <si>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</si>
  <si>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</si>
  <si>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</si>
  <si>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</si>
  <si>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</si>
  <si>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</si>
  <si>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</si>
  <si>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</si>
  <si>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</si>
  <si>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</si>
  <si>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</si>
  <si>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</si>
  <si>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</si>
  <si>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</si>
  <si>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</si>
  <si>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</si>
  <si>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</si>
  <si>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</si>
  <si>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</si>
  <si>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</si>
  <si>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</si>
  <si>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</si>
  <si>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</si>
  <si>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</si>
  <si>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</si>
  <si>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</si>
  <si>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</si>
  <si>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</si>
  <si>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</si>
  <si>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</si>
  <si>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</si>
  <si>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</si>
  <si>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</si>
  <si>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</si>
  <si>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</si>
  <si>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</si>
  <si>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</si>
  <si>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</si>
  <si>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</si>
  <si>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</si>
  <si>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</si>
  <si>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</si>
  <si>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</si>
  <si>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</si>
  <si>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</si>
  <si>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</si>
  <si>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</si>
  <si>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</si>
  <si>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</si>
  <si>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</si>
  <si>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</si>
  <si>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</si>
  <si>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</si>
  <si>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</si>
  <si>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</si>
  <si>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</si>
  <si>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</si>
  <si>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</si>
  <si>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</si>
  <si>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</si>
  <si>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</si>
  <si>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</si>
  <si>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</si>
  <si>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</si>
  <si>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</si>
  <si>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</si>
  <si>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</si>
  <si>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</si>
  <si>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</si>
  <si>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</si>
  <si>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</si>
  <si>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</si>
  <si>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</si>
  <si>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</si>
  <si>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</si>
  <si>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</si>
  <si>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</si>
  <si>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</si>
  <si>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</si>
  <si>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</si>
  <si>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</si>
  <si>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</si>
  <si>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</si>
  <si>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</si>
  <si>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</si>
  <si>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</si>
  <si>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</si>
  <si>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</si>
  <si>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</si>
  <si>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</si>
  <si>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</si>
  <si>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</si>
  <si>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</si>
  <si>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</si>
  <si>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</si>
  <si>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</si>
  <si>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</si>
  <si>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</si>
  <si>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</si>
  <si>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</si>
  <si>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</si>
  <si>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</si>
  <si>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</si>
  <si>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</si>
  <si>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</si>
  <si>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</si>
  <si>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</si>
  <si>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</si>
  <si>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</si>
  <si>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</si>
  <si>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</si>
  <si>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</si>
  <si>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</si>
  <si>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</si>
  <si>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</si>
  <si>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</si>
  <si>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</si>
  <si>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</si>
  <si>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</si>
  <si>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</si>
  <si>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</si>
  <si>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</si>
  <si>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</si>
  <si>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</si>
  <si>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</si>
  <si>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</si>
  <si>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</si>
  <si>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</si>
  <si>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</si>
  <si>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</si>
  <si>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</si>
  <si>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</si>
  <si>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</si>
  <si>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</si>
  <si>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</si>
  <si>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</si>
  <si>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</si>
  <si>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</si>
  <si>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</si>
  <si>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</si>
  <si>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</si>
  <si>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</si>
  <si>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</si>
  <si>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</si>
  <si>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</si>
  <si>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</si>
  <si>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</si>
  <si>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</si>
  <si>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</si>
  <si>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</si>
  <si>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</si>
  <si>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</si>
  <si>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</si>
  <si>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</si>
  <si>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</si>
  <si>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</si>
  <si>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</si>
  <si>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</si>
  <si>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</si>
  <si>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</si>
  <si>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</si>
  <si>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</si>
  <si>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</si>
  <si>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</si>
  <si>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</si>
  <si>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</si>
  <si>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</si>
  <si>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</si>
  <si>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</si>
  <si>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</si>
  <si>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</si>
  <si>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</si>
  <si>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</si>
  <si>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</si>
  <si>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</si>
  <si>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</si>
  <si>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</si>
  <si>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</si>
  <si>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</si>
  <si>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</si>
  <si>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</si>
  <si>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</si>
  <si>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</si>
  <si>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</si>
  <si>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</si>
  <si>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</si>
  <si>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</si>
  <si>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</si>
  <si>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</si>
  <si>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</si>
  <si>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</si>
  <si>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</si>
  <si>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</si>
  <si>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</si>
  <si>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</si>
  <si>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</si>
  <si>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</si>
  <si>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</si>
  <si>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</si>
  <si>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</si>
  <si>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</si>
  <si>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</si>
  <si>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</si>
  <si>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</si>
  <si>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</si>
  <si>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</si>
  <si>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</si>
  <si>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</si>
  <si>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</si>
  <si>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</si>
  <si>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</si>
  <si>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</si>
  <si>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</si>
  <si>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</si>
  <si>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</si>
  <si>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</si>
  <si>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</si>
  <si>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</si>
  <si>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</si>
  <si>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</si>
  <si>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</si>
  <si>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</si>
  <si>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</si>
  <si>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</si>
  <si>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</si>
  <si>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</si>
  <si>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</si>
  <si>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</si>
  <si>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</si>
  <si>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</si>
  <si>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</si>
  <si>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</si>
  <si>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</si>
  <si>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</si>
  <si>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</si>
  <si>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</si>
  <si>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</si>
  <si>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</si>
  <si>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</si>
  <si>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</si>
  <si>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</si>
  <si>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</si>
  <si>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</si>
  <si>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</si>
  <si>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</si>
  <si>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</si>
  <si>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</si>
  <si>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</si>
  <si>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</si>
  <si>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</si>
  <si>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</si>
  <si>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</si>
  <si>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</si>
  <si>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</si>
  <si>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</si>
  <si>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</si>
  <si>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</si>
  <si>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</si>
  <si>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</si>
  <si>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</si>
  <si>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</si>
  <si>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</si>
  <si>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</si>
  <si>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</si>
  <si>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</si>
  <si>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</si>
  <si>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</si>
  <si>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</si>
  <si>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</si>
  <si>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</si>
  <si>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</si>
  <si>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</si>
  <si>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</si>
  <si>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</si>
  <si>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</si>
  <si>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</si>
  <si>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</si>
  <si>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</si>
  <si>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</si>
  <si>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</si>
  <si>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</si>
  <si>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</si>
  <si>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</si>
  <si>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</si>
  <si>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</si>
  <si>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</si>
  <si>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</si>
  <si>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</si>
  <si>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</si>
  <si>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</si>
  <si>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</si>
  <si>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</si>
  <si>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</si>
  <si>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</si>
  <si>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</si>
  <si>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</si>
  <si>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</si>
  <si>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</si>
  <si>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</si>
  <si>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</si>
  <si>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</si>
  <si>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</si>
  <si>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</si>
  <si>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</si>
  <si>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</si>
  <si>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</si>
  <si>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</si>
  <si>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</si>
  <si>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</si>
  <si>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</si>
  <si>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</si>
  <si>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</si>
  <si>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</si>
  <si>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</si>
  <si>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</si>
  <si>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</si>
  <si>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</si>
  <si>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</si>
  <si>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</si>
  <si>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</si>
  <si>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</si>
  <si>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</si>
  <si>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</si>
  <si>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</si>
  <si>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</si>
  <si>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</si>
  <si>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</si>
  <si>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</si>
  <si>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</si>
  <si>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</si>
  <si>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</si>
  <si>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</si>
  <si>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</si>
  <si>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</si>
  <si>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</si>
  <si>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</si>
  <si>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</si>
  <si>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</si>
  <si>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</si>
  <si>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</si>
  <si>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</si>
  <si>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</si>
  <si>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</si>
  <si>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</si>
  <si>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</si>
  <si>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</si>
  <si>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</si>
  <si>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</si>
  <si>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</si>
  <si>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</si>
  <si>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</si>
  <si>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</si>
  <si>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</si>
  <si>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</si>
  <si>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</si>
  <si>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</si>
  <si>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</si>
  <si>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</si>
  <si>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</si>
  <si>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</si>
  <si>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</si>
  <si>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</si>
  <si>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</si>
  <si>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</si>
  <si>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</si>
  <si>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</si>
  <si>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</si>
  <si>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</si>
  <si>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</si>
  <si>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</si>
  <si>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</si>
  <si>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</si>
  <si>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</si>
  <si>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</si>
  <si>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</si>
  <si>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</si>
  <si>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</si>
  <si>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</si>
  <si>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</si>
  <si>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</si>
  <si>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</si>
  <si>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</si>
  <si>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</si>
  <si>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</si>
  <si>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</si>
  <si>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</si>
  <si>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</si>
  <si>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</si>
  <si>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</si>
  <si>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</si>
  <si>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</si>
  <si>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</si>
  <si>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</si>
  <si>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</si>
  <si>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</si>
  <si>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</si>
  <si>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</si>
  <si>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</si>
  <si>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</si>
  <si>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</si>
  <si>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</si>
  <si>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</si>
  <si>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</si>
  <si>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</si>
  <si>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</si>
  <si>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</si>
  <si>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</si>
  <si>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</si>
  <si>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</si>
  <si>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</si>
  <si>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</si>
  <si>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</si>
  <si>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</si>
  <si>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</si>
  <si>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</si>
  <si>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</si>
  <si>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</si>
  <si>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</si>
  <si>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</si>
  <si>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</si>
  <si>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</si>
  <si>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</si>
  <si>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</si>
  <si>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</si>
  <si>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</si>
  <si>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</si>
  <si>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</si>
  <si>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</si>
  <si>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</si>
  <si>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</si>
  <si>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</si>
  <si>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</si>
  <si>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</si>
  <si>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</si>
  <si>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</si>
  <si>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</si>
  <si>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</si>
  <si>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</si>
  <si>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</si>
  <si>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</si>
  <si>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</si>
  <si>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</si>
  <si>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</si>
  <si>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</si>
  <si>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</si>
  <si>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</si>
  <si>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</si>
  <si>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</si>
  <si>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</si>
  <si>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</si>
  <si>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</si>
  <si>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</si>
  <si>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</si>
  <si>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</si>
  <si>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</si>
  <si>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</si>
  <si>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</si>
  <si>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</si>
  <si>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</si>
  <si>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</si>
  <si>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</si>
  <si>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</si>
  <si>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</si>
  <si>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</si>
  <si>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</si>
  <si>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</si>
  <si>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</si>
  <si>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</si>
  <si>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</si>
  <si>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</si>
  <si>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</si>
  <si>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</si>
  <si>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</si>
  <si>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</si>
  <si>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</si>
  <si>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</si>
  <si>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</si>
  <si>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</si>
  <si>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</si>
  <si>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</si>
  <si>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</si>
  <si>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</si>
  <si>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</si>
  <si>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</si>
  <si>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</si>
  <si>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</si>
  <si>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</si>
  <si>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</si>
  <si>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</si>
  <si>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</si>
  <si>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</si>
  <si>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</si>
  <si>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</si>
  <si>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</si>
  <si>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</si>
  <si>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</si>
  <si>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</si>
  <si>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</si>
  <si>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</si>
  <si>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</si>
  <si>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</si>
  <si>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</si>
  <si>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</si>
  <si>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</si>
  <si>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</si>
  <si>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</si>
  <si>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</si>
  <si>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</si>
  <si>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</si>
  <si>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</si>
  <si>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</si>
  <si>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</si>
  <si>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</si>
  <si>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</si>
  <si>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</si>
  <si>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</si>
  <si>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</si>
  <si>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</si>
  <si>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</si>
  <si>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</si>
  <si>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</si>
  <si>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</si>
  <si>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</si>
  <si>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</si>
  <si>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</si>
  <si>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</si>
  <si>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</si>
  <si>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</si>
  <si>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</si>
  <si>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</si>
  <si>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</si>
  <si>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</si>
  <si>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</si>
  <si>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</si>
  <si>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</si>
  <si>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</si>
  <si>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</si>
  <si>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</si>
  <si>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</si>
  <si>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</si>
  <si>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</si>
  <si>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</si>
  <si>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</si>
  <si>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</si>
  <si>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</si>
  <si>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</si>
  <si>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</si>
  <si>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</si>
  <si>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</si>
  <si>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</si>
  <si>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</si>
  <si>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</si>
  <si>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</si>
  <si>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</si>
  <si>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</si>
  <si>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</si>
  <si>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</si>
  <si>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</si>
  <si>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</si>
  <si>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</si>
  <si>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</si>
  <si>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</si>
  <si>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</si>
  <si>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</si>
  <si>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</si>
  <si>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</si>
  <si>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</si>
  <si>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</si>
  <si>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</si>
  <si>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</si>
  <si>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</si>
  <si>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</si>
  <si>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</si>
  <si>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</si>
  <si>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</si>
  <si>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</si>
  <si>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</si>
  <si>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</si>
  <si>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</si>
  <si>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</si>
  <si>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</si>
  <si>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</si>
  <si>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</si>
  <si>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</si>
  <si>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</si>
  <si>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</si>
  <si>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</si>
  <si>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</si>
  <si>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</si>
  <si>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</si>
  <si>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</si>
  <si>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</si>
  <si>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</si>
  <si>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</si>
  <si>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</si>
  <si>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</si>
  <si>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</si>
  <si>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</si>
  <si>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</si>
  <si>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</si>
  <si>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</si>
  <si>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</si>
  <si>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</si>
  <si>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</si>
  <si>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</si>
  <si>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</si>
  <si>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</si>
  <si>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</si>
  <si>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</si>
  <si>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</si>
  <si>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</si>
  <si>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</si>
  <si>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</si>
  <si>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</si>
  <si>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</si>
  <si>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</si>
  <si>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</si>
  <si>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</si>
  <si>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</si>
  <si>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</si>
  <si>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</si>
  <si>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</si>
  <si>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</si>
  <si>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</si>
  <si>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</si>
  <si>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</si>
  <si>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</si>
  <si>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</si>
  <si>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</si>
  <si>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</si>
  <si>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</si>
  <si>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</si>
  <si>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</si>
  <si>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</si>
  <si>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</si>
  <si>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</si>
  <si>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</si>
  <si>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</si>
  <si>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</si>
  <si>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</si>
  <si>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</si>
  <si>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</si>
  <si>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</si>
  <si>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</si>
  <si>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</si>
  <si>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</si>
  <si>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</si>
  <si>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</si>
  <si>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</si>
  <si>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</si>
  <si>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</si>
  <si>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</si>
  <si>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</si>
  <si>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</si>
  <si>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</si>
  <si>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</si>
  <si>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</si>
  <si>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</si>
  <si>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</si>
  <si>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</si>
  <si>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</si>
  <si>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</si>
  <si>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</si>
  <si>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</si>
  <si>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</si>
  <si>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</si>
  <si>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</si>
  <si>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</si>
  <si>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</si>
  <si>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</si>
  <si>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</si>
  <si>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</si>
  <si>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</si>
  <si>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</si>
  <si>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</si>
  <si>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</si>
  <si>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</si>
  <si>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</si>
  <si>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</si>
  <si>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</si>
  <si>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</si>
  <si>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</si>
  <si>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</si>
  <si>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</si>
  <si>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</si>
  <si>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</si>
  <si>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</si>
  <si>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</si>
  <si>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</si>
  <si>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</si>
  <si>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</si>
  <si>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</si>
  <si>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</si>
  <si>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</si>
  <si>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</si>
  <si>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</si>
  <si>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</si>
  <si>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</si>
  <si>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</si>
  <si>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</si>
  <si>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</si>
  <si>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</si>
  <si>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</si>
  <si>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</si>
  <si>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</si>
  <si>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</si>
  <si>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</si>
  <si>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</si>
  <si>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</si>
  <si>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</si>
  <si>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</si>
  <si>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</si>
  <si>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</si>
  <si>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</si>
  <si>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</si>
  <si>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</si>
  <si>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</si>
  <si>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</si>
  <si>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</si>
  <si>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</si>
  <si>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</si>
  <si>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</si>
  <si>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</si>
  <si>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</si>
  <si>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</si>
  <si>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</si>
  <si>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</si>
  <si>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</si>
  <si>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</si>
  <si>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</si>
  <si>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</si>
  <si>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</si>
  <si>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</si>
  <si>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</si>
  <si>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</si>
  <si>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</si>
  <si>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</si>
  <si>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</si>
  <si>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</si>
  <si>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</si>
  <si>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</si>
  <si>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</si>
  <si>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</si>
  <si>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</si>
  <si>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</si>
  <si>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</si>
  <si>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</si>
  <si>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</si>
  <si>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</si>
  <si>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</si>
  <si>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</si>
  <si>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</si>
  <si>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</si>
  <si>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</si>
  <si>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</si>
  <si>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</si>
  <si>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</si>
  <si>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</si>
  <si>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</si>
  <si>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</si>
  <si>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</si>
  <si>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</si>
  <si>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</si>
  <si>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</si>
  <si>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</si>
  <si>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</si>
  <si>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</si>
  <si>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</si>
  <si>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</si>
  <si>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</si>
  <si>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</si>
  <si>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</si>
  <si>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</si>
  <si>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</si>
  <si>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</si>
  <si>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</si>
  <si>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</si>
  <si>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</si>
  <si>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</si>
  <si>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</si>
  <si>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</si>
  <si>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</si>
  <si>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</si>
  <si>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</si>
  <si>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</si>
  <si>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</si>
  <si>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</si>
  <si>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</si>
  <si>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</si>
  <si>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</si>
  <si>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</si>
  <si>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</si>
  <si>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</si>
  <si>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</si>
  <si>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</si>
  <si>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</si>
  <si>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</si>
  <si>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</si>
  <si>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</si>
  <si>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</si>
  <si>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</si>
  <si>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</si>
  <si>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</si>
  <si>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</si>
  <si>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</si>
  <si>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</si>
  <si>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</si>
  <si>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</si>
  <si>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</si>
  <si>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</si>
  <si>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</si>
  <si>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</si>
  <si>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</si>
  <si>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</si>
  <si>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</si>
  <si>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</si>
  <si>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</si>
  <si>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</si>
  <si>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</si>
  <si>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</si>
  <si>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</si>
  <si>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</si>
  <si>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</si>
  <si>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</si>
  <si>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</si>
  <si>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</si>
  <si>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</si>
  <si>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</si>
  <si>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</si>
  <si>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</si>
  <si>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</si>
  <si>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</si>
  <si>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</si>
  <si>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</si>
  <si>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</si>
  <si>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</si>
  <si>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</si>
  <si>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</si>
  <si>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</si>
  <si>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</si>
  <si>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</si>
  <si>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</si>
  <si>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</si>
  <si>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</si>
  <si>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</si>
  <si>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</si>
  <si>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</si>
  <si>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</si>
  <si>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</si>
  <si>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</si>
  <si>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</si>
  <si>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</si>
  <si>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</si>
  <si>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</si>
  <si>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</si>
  <si>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</si>
  <si>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</si>
  <si>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</si>
  <si>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</si>
  <si>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</si>
  <si>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</si>
  <si>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</si>
  <si>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</si>
  <si>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</si>
  <si>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</si>
  <si>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</si>
  <si>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</si>
  <si>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</si>
  <si>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</si>
  <si>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</si>
  <si>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</si>
  <si>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</si>
  <si>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</si>
  <si>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</si>
  <si>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</si>
  <si>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</si>
  <si>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</si>
  <si>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</si>
  <si>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</si>
  <si>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</si>
  <si>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</si>
  <si>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</si>
  <si>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</si>
  <si>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</si>
  <si>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</si>
  <si>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</si>
  <si>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</si>
  <si>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</si>
  <si>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</si>
  <si>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</si>
  <si>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</si>
  <si>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</si>
  <si>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</si>
  <si>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</si>
  <si>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</si>
  <si>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</si>
  <si>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</si>
  <si>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</si>
  <si>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</si>
  <si>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</si>
  <si>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</si>
  <si>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</si>
  <si>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</si>
  <si>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</si>
  <si>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</si>
  <si>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</si>
  <si>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</si>
  <si>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</si>
  <si>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</si>
  <si>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</si>
  <si>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</si>
  <si>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</si>
  <si>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</si>
  <si>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</si>
  <si>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</si>
  <si>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</si>
  <si>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</si>
  <si>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</si>
  <si>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</si>
  <si>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</si>
  <si>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</si>
  <si>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</si>
  <si>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</si>
  <si>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</si>
  <si>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</si>
  <si>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</si>
  <si>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</si>
  <si>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</si>
  <si>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</si>
  <si>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</si>
  <si>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</si>
  <si>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</si>
  <si>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</si>
  <si>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</si>
  <si>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</si>
  <si>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</si>
  <si>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</si>
  <si>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</si>
  <si>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</si>
  <si>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</si>
  <si>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</si>
  <si>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</si>
  <si>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</si>
  <si>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</si>
  <si>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</si>
  <si>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</si>
  <si>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</si>
  <si>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</si>
  <si>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</si>
  <si>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</si>
  <si>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</si>
  <si>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</si>
  <si>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</si>
  <si>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</si>
  <si>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</si>
  <si>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</si>
  <si>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</si>
  <si>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</si>
  <si>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</si>
  <si>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</si>
  <si>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</si>
  <si>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</si>
  <si>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</si>
  <si>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</si>
  <si>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</si>
  <si>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</si>
  <si>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</si>
  <si>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</si>
  <si>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</si>
  <si>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</si>
  <si>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</si>
  <si>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</si>
  <si>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</si>
  <si>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</si>
  <si>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</si>
  <si>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</si>
  <si>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</si>
  <si>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</si>
  <si>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</si>
  <si>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</si>
  <si>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</si>
  <si>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</si>
  <si>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</si>
  <si>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</si>
  <si>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</si>
  <si>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</si>
  <si>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</si>
  <si>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</si>
  <si>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</si>
  <si>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</si>
  <si>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</si>
  <si>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</si>
  <si>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</si>
  <si>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</si>
  <si>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</si>
  <si>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</si>
  <si>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</si>
  <si>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</si>
  <si>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</si>
  <si>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</si>
  <si>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</si>
  <si>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</si>
  <si>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</si>
  <si>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</si>
  <si>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</si>
  <si>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</si>
  <si>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</si>
  <si>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</si>
  <si>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</si>
  <si>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</si>
  <si>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</si>
  <si>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</si>
  <si>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</si>
  <si>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</si>
  <si>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</si>
  <si>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</si>
  <si>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</si>
  <si>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</si>
  <si>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</si>
  <si>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</si>
  <si>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</si>
  <si>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</si>
  <si>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</si>
  <si>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</si>
  <si>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</si>
  <si>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</si>
  <si>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</si>
  <si>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</si>
  <si>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</si>
  <si>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</si>
  <si>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</si>
  <si>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</si>
  <si>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</si>
  <si>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</si>
  <si>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</si>
  <si>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</si>
  <si>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</si>
  <si>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</si>
  <si>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</si>
  <si>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</si>
  <si>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</si>
  <si>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</si>
  <si>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</si>
  <si>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</si>
  <si>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</si>
  <si>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</si>
  <si>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</si>
  <si>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</si>
  <si>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</si>
  <si>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</si>
  <si>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</si>
  <si>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</si>
  <si>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</si>
  <si>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</si>
  <si>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</si>
  <si>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</si>
  <si>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</si>
  <si>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</si>
  <si>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</si>
  <si>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</si>
  <si>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</si>
  <si>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</si>
  <si>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</si>
  <si>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</si>
  <si>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</si>
  <si>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</si>
  <si>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</si>
  <si>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</si>
  <si>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</si>
  <si>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</si>
  <si>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</si>
  <si>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</si>
  <si>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</si>
  <si>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</si>
  <si>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</si>
  <si>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</si>
  <si>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</si>
  <si>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</si>
  <si>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</si>
  <si>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</si>
  <si>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</si>
  <si>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</si>
  <si>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</si>
  <si>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</si>
  <si>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</si>
  <si>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</si>
  <si>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</si>
  <si>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</si>
  <si>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</si>
  <si>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</si>
  <si>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</si>
  <si>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</si>
  <si>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</si>
  <si>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</si>
  <si>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</si>
  <si>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</si>
  <si>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</si>
  <si>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</si>
  <si>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</si>
  <si>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</si>
  <si>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</si>
  <si>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</si>
  <si>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</si>
  <si>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</si>
  <si>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</si>
  <si>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</si>
  <si>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</si>
  <si>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</si>
  <si>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</si>
  <si>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</si>
  <si>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</si>
  <si>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</si>
  <si>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</si>
  <si>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</si>
  <si>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</si>
  <si>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</si>
  <si>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</si>
  <si>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</si>
  <si>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</si>
  <si>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</si>
  <si>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</si>
  <si>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</si>
  <si>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</si>
  <si>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</si>
  <si>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</si>
  <si>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</si>
  <si>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</si>
  <si>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</si>
  <si>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</si>
  <si>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</si>
  <si>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</si>
  <si>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</si>
  <si>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</si>
  <si>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</si>
  <si>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</si>
  <si>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</si>
  <si>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</si>
  <si>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</si>
  <si>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</si>
  <si>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</si>
  <si>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</si>
  <si>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</si>
  <si>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</si>
  <si>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</si>
  <si>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</si>
  <si>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</si>
  <si>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</si>
  <si>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</si>
  <si>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</si>
  <si>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</si>
  <si>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</si>
  <si>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</si>
  <si>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</si>
  <si>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</si>
  <si>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</si>
  <si>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</si>
  <si>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</si>
  <si>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</si>
  <si>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</si>
  <si>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</si>
  <si>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</si>
  <si>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</si>
  <si>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</si>
  <si>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</si>
  <si>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</si>
  <si>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</si>
  <si>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</si>
  <si>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</si>
  <si>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</si>
  <si>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</si>
  <si>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</si>
  <si>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</si>
  <si>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</si>
  <si>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</si>
  <si>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</si>
  <si>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</si>
  <si>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</si>
  <si>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</si>
  <si>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</si>
  <si>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</si>
  <si>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</si>
  <si>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</si>
  <si>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</si>
  <si>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</si>
  <si>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</si>
  <si>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</si>
  <si>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</si>
  <si>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</si>
  <si>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</si>
  <si>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</si>
  <si>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</si>
  <si>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</si>
  <si>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</si>
  <si>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</si>
  <si>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</si>
  <si>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</si>
  <si>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</si>
  <si>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</si>
  <si>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</si>
  <si>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</si>
  <si>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</si>
  <si>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</si>
  <si>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</si>
  <si>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</si>
  <si>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</si>
  <si>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</si>
  <si>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</si>
  <si>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</si>
  <si>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</si>
  <si>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</si>
  <si>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</si>
  <si>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</si>
  <si>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</si>
  <si>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</si>
  <si>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</si>
  <si>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</si>
  <si>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</si>
  <si>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</si>
  <si>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</si>
  <si>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</si>
  <si>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</si>
  <si>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</si>
  <si>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</si>
  <si>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</si>
  <si>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</si>
  <si>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</si>
  <si>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</si>
  <si>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</si>
  <si>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</si>
  <si>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</si>
  <si>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</si>
  <si>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</si>
  <si>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</si>
  <si>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</si>
  <si>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</si>
  <si>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</si>
  <si>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</si>
  <si>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</si>
  <si>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</si>
  <si>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</si>
  <si>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</si>
  <si>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</si>
  <si>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</si>
  <si>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</si>
  <si>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</si>
  <si>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</si>
  <si>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</si>
  <si>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</si>
  <si>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</si>
  <si>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</si>
  <si>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</si>
  <si>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</si>
  <si>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</si>
  <si>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</si>
  <si>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</si>
  <si>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</si>
  <si>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</si>
  <si>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</si>
  <si>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</si>
  <si>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</si>
  <si>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</si>
  <si>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</si>
  <si>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</si>
  <si>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</si>
  <si>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</si>
  <si>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</si>
  <si>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</si>
  <si>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</si>
  <si>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</si>
  <si>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</si>
  <si>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</si>
  <si>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</si>
  <si>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</si>
  <si>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</si>
  <si>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</si>
  <si>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</si>
  <si>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</si>
  <si>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</si>
  <si>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</si>
  <si>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</si>
  <si>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</si>
  <si>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</si>
  <si>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</si>
  <si>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</si>
  <si>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</si>
  <si>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</si>
  <si>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</si>
  <si>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</si>
  <si>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</si>
  <si>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</si>
  <si>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</si>
  <si>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</si>
  <si>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</si>
  <si>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</si>
  <si>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</si>
  <si>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</si>
  <si>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</si>
  <si>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</si>
  <si>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</si>
  <si>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</si>
  <si>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</si>
  <si>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</si>
  <si>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</si>
  <si>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</si>
  <si>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</si>
  <si>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</si>
  <si>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</si>
  <si>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</si>
  <si>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</si>
  <si>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</si>
  <si>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</si>
  <si>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</si>
  <si>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</si>
  <si>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</si>
  <si>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</si>
  <si>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</si>
  <si>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</si>
  <si>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</si>
  <si>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</si>
  <si>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</si>
  <si>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</si>
  <si>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</si>
  <si>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</si>
  <si>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</si>
  <si>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</si>
  <si>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</si>
  <si>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</si>
  <si>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</si>
  <si>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</si>
  <si>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</si>
  <si>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</si>
  <si>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</si>
  <si>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</si>
  <si>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</si>
  <si>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</si>
  <si>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</si>
  <si>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</si>
  <si>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</si>
  <si>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</si>
  <si>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</si>
  <si>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</si>
  <si>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</si>
  <si>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</si>
  <si>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</si>
  <si>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</si>
  <si>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</si>
  <si>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</si>
  <si>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</si>
  <si>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</si>
  <si>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</si>
  <si>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</si>
  <si>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</si>
  <si>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</si>
  <si>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</si>
  <si>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</si>
  <si>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</si>
  <si>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</si>
  <si>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</si>
  <si>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</si>
  <si>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</si>
  <si>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</si>
  <si>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</si>
  <si>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</si>
  <si>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</si>
  <si>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</si>
  <si>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</si>
  <si>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</si>
  <si>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</si>
  <si>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</si>
  <si>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</si>
  <si>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</si>
  <si>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</si>
  <si>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</si>
  <si>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</si>
  <si>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</si>
  <si>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</si>
  <si>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</si>
  <si>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</si>
  <si>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</si>
  <si>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</si>
  <si>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</si>
  <si>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</si>
  <si>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</si>
  <si>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</si>
  <si>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</si>
  <si>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</si>
  <si>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</si>
  <si>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</si>
  <si>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</si>
  <si>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</si>
  <si>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</si>
  <si>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</si>
  <si>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</si>
  <si>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</si>
  <si>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</si>
  <si>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</si>
  <si>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</si>
  <si>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</si>
  <si>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</si>
  <si>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</si>
  <si>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</si>
  <si>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</si>
  <si>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</si>
  <si>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</si>
  <si>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</si>
  <si>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</si>
  <si>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</si>
  <si>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</si>
  <si>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</si>
  <si>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</si>
  <si>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</si>
  <si>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</si>
  <si>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</si>
  <si>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</si>
  <si>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</si>
  <si>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</si>
  <si>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</si>
  <si>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</si>
  <si>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</si>
  <si>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</si>
  <si>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</si>
  <si>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</si>
  <si>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</si>
  <si>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</si>
  <si>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</si>
  <si>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</si>
  <si>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</si>
  <si>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</si>
  <si>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</si>
  <si>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</si>
  <si>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</si>
  <si>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</si>
  <si>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</si>
  <si>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</si>
  <si>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</si>
  <si>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</si>
  <si>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</si>
  <si>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</si>
  <si>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</si>
  <si>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</si>
  <si>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</si>
  <si>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</si>
  <si>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</si>
  <si>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</si>
  <si>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</si>
  <si>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</si>
  <si>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</si>
  <si>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</si>
  <si>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</si>
  <si>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</si>
  <si>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</si>
  <si>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</si>
  <si>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</si>
  <si>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</si>
  <si>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</si>
  <si>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</si>
  <si>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</si>
  <si>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</si>
  <si>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</si>
  <si>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</si>
  <si>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</si>
  <si>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</si>
  <si>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</si>
  <si>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</si>
  <si>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</si>
  <si>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</si>
  <si>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</si>
  <si>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</si>
  <si>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</si>
  <si>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</si>
  <si>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</si>
  <si>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</si>
  <si>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</si>
  <si>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</si>
  <si>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</si>
  <si>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</si>
  <si>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</si>
  <si>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</si>
  <si>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</si>
  <si>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</si>
  <si>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</si>
  <si>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</si>
  <si>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</si>
  <si>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</si>
  <si>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</si>
  <si>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</si>
  <si>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</si>
  <si>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</si>
  <si>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</si>
  <si>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</si>
  <si>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</si>
  <si>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</si>
  <si>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</si>
  <si>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</si>
  <si>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</si>
  <si>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</si>
  <si>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</si>
  <si>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</si>
  <si>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</si>
  <si>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</si>
  <si>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</si>
  <si>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</si>
  <si>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</si>
  <si>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</si>
  <si>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</si>
  <si>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</si>
  <si>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</si>
  <si>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</si>
  <si>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</si>
  <si>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</si>
  <si>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</si>
  <si>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</si>
  <si>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</si>
  <si>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</si>
  <si>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</si>
  <si>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</si>
  <si>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</si>
  <si>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</si>
  <si>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</si>
  <si>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</si>
  <si>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</si>
  <si>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</si>
  <si>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</si>
  <si>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</si>
  <si>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</si>
  <si>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</si>
  <si>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</si>
  <si>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</si>
  <si>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</si>
  <si>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</si>
  <si>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</si>
  <si>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</si>
  <si>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</si>
  <si>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</si>
  <si>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</si>
  <si>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</si>
  <si>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</si>
  <si>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</si>
  <si>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</si>
  <si>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</si>
  <si>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</si>
  <si>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</si>
  <si>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</si>
  <si>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</si>
  <si>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</si>
  <si>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</si>
  <si>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</si>
  <si>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</si>
  <si>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</si>
  <si>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</si>
  <si>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</si>
  <si>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</si>
  <si>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</si>
  <si>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</si>
  <si>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</si>
  <si>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</si>
  <si>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</si>
  <si>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</si>
  <si>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</si>
  <si>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</si>
  <si>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</si>
  <si>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</si>
  <si>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</si>
  <si>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</si>
  <si>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</si>
  <si>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</si>
  <si>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</si>
  <si>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</si>
  <si>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</si>
  <si>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</si>
  <si>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</si>
  <si>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</si>
  <si>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</si>
  <si>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</si>
  <si>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</si>
  <si>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</si>
  <si>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</si>
  <si>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</si>
  <si>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</si>
  <si>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</si>
  <si>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</si>
  <si>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</si>
  <si>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</si>
  <si>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</si>
  <si>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</si>
  <si>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</si>
  <si>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</si>
  <si>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</si>
  <si>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</si>
  <si>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</si>
  <si>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</si>
  <si>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</si>
  <si>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</si>
  <si>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</si>
  <si>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</si>
  <si>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</si>
  <si>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</si>
  <si>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</si>
  <si>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</si>
  <si>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</si>
  <si>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</si>
  <si>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</si>
  <si>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</si>
  <si>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</si>
  <si>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</si>
  <si>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</si>
  <si>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</si>
  <si>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</si>
  <si>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</si>
  <si>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</si>
  <si>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</si>
  <si>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</si>
  <si>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</si>
  <si>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</si>
  <si>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</si>
  <si>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</si>
  <si>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</si>
  <si>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</si>
  <si>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</si>
  <si>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</si>
  <si>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</si>
  <si>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</si>
  <si>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</si>
  <si>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</si>
  <si>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</si>
  <si>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</si>
  <si>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</si>
  <si>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</si>
  <si>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</si>
  <si>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</si>
  <si>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</si>
  <si>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</si>
  <si>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</si>
  <si>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</si>
  <si>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</si>
  <si>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</si>
  <si>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</si>
  <si>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</si>
  <si>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</si>
  <si>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</si>
  <si>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</si>
  <si>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</si>
  <si>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</si>
  <si>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</si>
  <si>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</si>
  <si>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</si>
  <si>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</si>
  <si>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</si>
  <si>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</si>
  <si>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</si>
  <si>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</si>
  <si>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</si>
  <si>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</si>
  <si>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</si>
  <si>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</si>
  <si>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</si>
  <si>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</si>
  <si>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</si>
  <si>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</si>
  <si>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</si>
  <si>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</si>
  <si>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</si>
  <si>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</si>
  <si>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</si>
  <si>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</si>
  <si>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</si>
  <si>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</si>
  <si>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</si>
  <si>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</si>
  <si>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</si>
  <si>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</si>
  <si>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</si>
  <si>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</si>
  <si>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</si>
  <si>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</si>
  <si>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</si>
  <si>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</si>
  <si>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</si>
  <si>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</si>
  <si>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</si>
  <si>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</si>
  <si>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</si>
  <si>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</si>
  <si>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</si>
  <si>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</si>
  <si>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</si>
  <si>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</si>
  <si>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</si>
  <si>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</si>
  <si>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</si>
  <si>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</si>
  <si>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</si>
  <si>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</si>
  <si>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</si>
  <si>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</si>
  <si>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</si>
  <si>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</si>
  <si>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</si>
  <si>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</si>
  <si>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</si>
  <si>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</si>
  <si>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</si>
  <si>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</si>
  <si>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</si>
  <si>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</si>
  <si>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</si>
  <si>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</si>
  <si>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</si>
  <si>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</si>
  <si>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</si>
  <si>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</si>
  <si>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</si>
  <si>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</si>
  <si>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</si>
  <si>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</si>
  <si>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</si>
  <si>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</si>
  <si>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</si>
  <si>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</si>
  <si>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</si>
  <si>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</si>
  <si>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</si>
  <si>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</si>
  <si>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</si>
  <si>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</si>
  <si>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</si>
  <si>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</si>
  <si>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</si>
  <si>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</si>
  <si>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</si>
  <si>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</si>
  <si>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</si>
  <si>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</si>
  <si>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</si>
  <si>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</si>
  <si>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</si>
  <si>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</si>
  <si>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</si>
  <si>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</si>
  <si>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</si>
  <si>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</si>
  <si>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</si>
  <si>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</si>
  <si>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</si>
  <si>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</si>
  <si>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</si>
  <si>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</si>
  <si>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</si>
  <si>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</si>
  <si>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</si>
  <si>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</si>
  <si>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</si>
  <si>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</si>
  <si>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</si>
  <si>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</si>
  <si>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</si>
  <si>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</si>
  <si>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</si>
  <si>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</si>
  <si>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</si>
  <si>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</si>
  <si>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</si>
  <si>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</si>
  <si>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</si>
  <si>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</si>
  <si>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</si>
  <si>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</si>
  <si>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</si>
  <si>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</si>
  <si>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</si>
  <si>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</si>
  <si>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</si>
  <si>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</si>
  <si>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</si>
  <si>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</si>
  <si>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</si>
  <si>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</si>
  <si>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</si>
  <si>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</si>
  <si>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</si>
  <si>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</si>
  <si>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</si>
  <si>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</si>
  <si>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</si>
  <si>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</si>
  <si>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</si>
  <si>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</si>
  <si>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</si>
  <si>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</si>
  <si>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</si>
  <si>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</si>
  <si>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</si>
  <si>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</si>
  <si>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</si>
  <si>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</si>
  <si>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</si>
  <si>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</si>
  <si>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</si>
  <si>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</si>
  <si>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</si>
  <si>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</si>
  <si>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</si>
  <si>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</si>
  <si>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</si>
  <si>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</si>
  <si>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</si>
  <si>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</si>
  <si>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</si>
  <si>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</si>
  <si>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</si>
  <si>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</si>
  <si>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</si>
  <si>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</si>
  <si>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</si>
  <si>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</si>
  <si>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</si>
  <si>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</si>
  <si>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</si>
  <si>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</si>
  <si>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</si>
  <si>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</si>
  <si>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</si>
  <si>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</si>
  <si>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</si>
  <si>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</si>
  <si>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</si>
  <si>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</si>
  <si>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</si>
  <si>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</si>
  <si>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</si>
  <si>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</si>
  <si>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</si>
  <si>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</si>
  <si>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</si>
  <si>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</si>
  <si>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</si>
  <si>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</si>
  <si>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</si>
  <si>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</si>
  <si>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</si>
  <si>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</si>
  <si>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</si>
  <si>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</si>
  <si>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</si>
  <si>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</si>
  <si>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</si>
  <si>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</si>
  <si>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</si>
  <si>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</si>
  <si>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</si>
  <si>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</si>
  <si>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</si>
  <si>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</si>
  <si>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</si>
  <si>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</si>
  <si>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</si>
  <si>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</si>
  <si>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</si>
  <si>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</si>
  <si>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</si>
  <si>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</si>
  <si>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</si>
  <si>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</si>
  <si>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</si>
  <si>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</si>
  <si>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</si>
  <si>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</si>
  <si>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</si>
  <si>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</si>
  <si>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</si>
  <si>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</si>
  <si>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</si>
  <si>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</si>
  <si>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</si>
  <si>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</si>
  <si>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</si>
  <si>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</si>
  <si>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</si>
  <si>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</si>
  <si>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</si>
  <si>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</si>
  <si>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</si>
  <si>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</si>
  <si>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</si>
  <si>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</si>
  <si>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</si>
  <si>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</si>
  <si>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</si>
  <si>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</si>
  <si>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</si>
  <si>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</si>
  <si>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</si>
  <si>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</si>
  <si>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</si>
  <si>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</si>
  <si>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</si>
  <si>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</si>
  <si>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</si>
  <si>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</si>
  <si>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</si>
  <si>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</si>
  <si>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</si>
  <si>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</si>
  <si>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</si>
  <si>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</si>
  <si>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</si>
  <si>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</si>
  <si>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</si>
  <si>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</si>
  <si>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</si>
  <si>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</si>
  <si>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</si>
  <si>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</si>
  <si>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</si>
  <si>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</si>
  <si>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</si>
  <si>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</si>
  <si>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</si>
  <si>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</si>
  <si>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</si>
  <si>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</si>
  <si>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</si>
  <si>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</si>
  <si>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</si>
  <si>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</si>
  <si>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</si>
  <si>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</si>
  <si>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</si>
  <si>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</si>
  <si>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</si>
  <si>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</si>
  <si>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</si>
  <si>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</si>
  <si>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</si>
  <si>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</si>
  <si>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</si>
  <si>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</si>
  <si>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</si>
  <si>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</si>
  <si>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</si>
  <si>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</si>
  <si>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</si>
  <si>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</si>
  <si>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</si>
  <si>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</si>
  <si>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</si>
  <si>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</si>
  <si>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</si>
  <si>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</si>
  <si>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</si>
  <si>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</si>
  <si>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</si>
  <si>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</si>
  <si>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</si>
  <si>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</si>
  <si>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</si>
  <si>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</si>
  <si>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</si>
  <si>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</si>
  <si>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</si>
  <si>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</si>
  <si>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</si>
  <si>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</si>
  <si>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</si>
  <si>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</si>
  <si>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</si>
  <si>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</si>
  <si>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</si>
  <si>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</si>
  <si>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</si>
  <si>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</si>
  <si>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</si>
  <si>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</si>
  <si>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</si>
  <si>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</si>
  <si>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</si>
  <si>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</si>
  <si>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</si>
  <si>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</si>
  <si>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</si>
  <si>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</si>
  <si>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</si>
  <si>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</si>
  <si>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</si>
  <si>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</si>
  <si>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</si>
  <si>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</si>
  <si>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</si>
  <si>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</si>
  <si>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</si>
  <si>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</si>
  <si>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</si>
  <si>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</si>
  <si>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</si>
  <si>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</si>
  <si>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</si>
  <si>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</si>
  <si>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</si>
  <si>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</si>
  <si>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</si>
  <si>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</si>
  <si>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</si>
  <si>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</si>
  <si>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</si>
  <si>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</si>
  <si>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</si>
  <si>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</si>
  <si>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</si>
  <si>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</si>
  <si>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</si>
  <si>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</si>
  <si>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</si>
  <si>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</si>
  <si>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</si>
  <si>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</si>
  <si>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</si>
  <si>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</si>
  <si>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</si>
  <si>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</si>
  <si>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</si>
  <si>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</si>
  <si>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</si>
  <si>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</si>
  <si>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</si>
  <si>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</si>
  <si>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</si>
  <si>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</si>
  <si>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</si>
  <si>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</si>
  <si>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</si>
  <si>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</si>
  <si>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</si>
  <si>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</si>
  <si>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</si>
  <si>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</si>
  <si>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</si>
  <si>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</si>
  <si>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</si>
  <si>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</si>
  <si>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</si>
  <si>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</si>
  <si>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</si>
  <si>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</si>
  <si>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</si>
  <si>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</si>
  <si>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</si>
  <si>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</si>
  <si>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</si>
  <si>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</si>
  <si>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</si>
  <si>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</si>
  <si>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</si>
  <si>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</si>
  <si>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</si>
  <si>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</si>
  <si>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</si>
  <si>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</si>
  <si>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</si>
  <si>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</si>
  <si>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</si>
  <si>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</si>
  <si>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</si>
  <si>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</si>
  <si>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</si>
  <si>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</si>
  <si>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</si>
  <si>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</si>
  <si>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</si>
  <si>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</si>
  <si>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</si>
  <si>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</si>
  <si>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</si>
  <si>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</si>
  <si>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</si>
  <si>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</si>
  <si>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</si>
  <si>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</si>
  <si>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</si>
  <si>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</si>
  <si>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</si>
  <si>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</si>
  <si>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</si>
  <si>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</si>
  <si>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</si>
  <si>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</si>
  <si>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</si>
  <si>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</si>
  <si>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</si>
  <si>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</si>
  <si>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</si>
  <si>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</si>
  <si>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</si>
  <si>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</si>
  <si>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</si>
  <si>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</si>
  <si>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</si>
  <si>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</si>
  <si>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</si>
  <si>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</si>
  <si>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</si>
  <si>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</si>
  <si>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</si>
  <si>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</si>
  <si>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</si>
  <si>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</si>
  <si>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</si>
  <si>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</si>
  <si>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</si>
  <si>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</si>
  <si>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</si>
  <si>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</si>
  <si>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</si>
  <si>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</si>
  <si>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</si>
  <si>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</si>
  <si>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</si>
  <si>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</si>
  <si>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</si>
  <si>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</si>
  <si>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</si>
  <si>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</si>
  <si>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</si>
  <si>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</si>
  <si>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</si>
  <si>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</si>
  <si>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</si>
  <si>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</si>
  <si>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</si>
  <si>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</si>
  <si>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</si>
  <si>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</si>
  <si>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</si>
  <si>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</si>
  <si>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</si>
  <si>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</si>
  <si>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</si>
  <si>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</si>
  <si>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</si>
  <si>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</si>
  <si>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</si>
  <si>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</si>
  <si>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</si>
  <si>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</si>
  <si>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</si>
  <si>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</si>
  <si>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</si>
  <si>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</si>
  <si>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</si>
  <si>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</si>
  <si>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</si>
  <si>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</si>
  <si>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</si>
  <si>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</si>
  <si>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</si>
  <si>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</si>
  <si>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</si>
  <si>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</si>
  <si>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</si>
  <si>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</si>
  <si>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</si>
  <si>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</si>
  <si>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</si>
  <si>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</si>
  <si>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</si>
  <si>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</si>
  <si>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</si>
  <si>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</si>
  <si>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</si>
  <si>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</si>
  <si>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</si>
  <si>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</si>
  <si>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</si>
  <si>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</si>
  <si>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</si>
  <si>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</si>
  <si>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</si>
  <si>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</si>
  <si>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</si>
  <si>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</si>
  <si>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</si>
  <si>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</si>
  <si>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</si>
  <si>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</si>
  <si>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</si>
  <si>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</si>
  <si>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</si>
  <si>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</si>
  <si>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</si>
  <si>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</si>
  <si>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</si>
  <si>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</si>
  <si>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</si>
  <si>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</si>
  <si>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</si>
  <si>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</si>
  <si>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</si>
  <si>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</si>
  <si>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</si>
  <si>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</si>
  <si>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</si>
  <si>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</si>
  <si>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</si>
  <si>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</si>
  <si>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</si>
  <si>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</si>
  <si>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</si>
  <si>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</si>
  <si>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</si>
  <si>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</si>
  <si>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</si>
  <si>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</si>
  <si>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</si>
  <si>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</si>
  <si>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</si>
  <si>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</si>
  <si>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</si>
  <si>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</si>
  <si>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</si>
  <si>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</si>
  <si>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</si>
  <si>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</si>
  <si>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</si>
  <si>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</si>
  <si>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</si>
  <si>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</si>
  <si>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</si>
  <si>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</si>
  <si>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</si>
  <si>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</si>
  <si>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</si>
  <si>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</si>
  <si>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</si>
  <si>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</si>
  <si>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</si>
  <si>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</si>
  <si>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</si>
  <si>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</si>
  <si>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</si>
  <si>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</si>
  <si>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</si>
  <si>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</si>
  <si>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</si>
  <si>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</si>
  <si>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</si>
  <si>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</si>
  <si>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</si>
  <si>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</si>
  <si>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</si>
  <si>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</si>
  <si>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</si>
  <si>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</si>
  <si>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</si>
  <si>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</si>
  <si>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</si>
  <si>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</si>
  <si>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</si>
  <si>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</si>
  <si>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</si>
  <si>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</si>
  <si>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</si>
  <si>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</si>
  <si>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</si>
  <si>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</si>
  <si>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</si>
  <si>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</si>
  <si>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</si>
  <si>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</si>
  <si>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</si>
  <si>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</si>
  <si>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</si>
  <si>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</si>
  <si>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</si>
  <si>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</si>
  <si>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</si>
  <si>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</si>
  <si>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</si>
  <si>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</si>
  <si>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</si>
  <si>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</si>
  <si>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</si>
  <si>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</si>
  <si>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</si>
  <si>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</si>
  <si>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</si>
  <si>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</si>
  <si>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</si>
  <si>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</si>
  <si>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</si>
  <si>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</si>
  <si>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</si>
  <si>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</si>
  <si>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</si>
  <si>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</si>
  <si>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</si>
  <si>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</si>
  <si>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</si>
  <si>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</si>
  <si>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</si>
  <si>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</si>
  <si>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</si>
  <si>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</si>
  <si>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</si>
  <si>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</si>
  <si>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</si>
  <si>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</si>
  <si>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</si>
  <si>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</si>
  <si>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</si>
  <si>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</si>
  <si>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</si>
  <si>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</si>
  <si>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</si>
  <si>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</si>
  <si>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</si>
  <si>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</si>
  <si>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</si>
  <si>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</si>
  <si>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</si>
  <si>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</si>
  <si>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</si>
  <si>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</si>
  <si>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</si>
  <si>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</si>
  <si>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</si>
  <si>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</si>
  <si>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</si>
  <si>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</si>
  <si>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</si>
  <si>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</si>
  <si>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</si>
  <si>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</si>
  <si>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</si>
  <si>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</si>
  <si>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</si>
  <si>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</si>
  <si>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</si>
  <si>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</si>
  <si>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</si>
  <si>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</si>
  <si>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</si>
  <si>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</si>
  <si>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</si>
  <si>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</si>
  <si>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</si>
  <si>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</si>
  <si>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</si>
  <si>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</si>
  <si>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</si>
  <si>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</si>
  <si>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</si>
  <si>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</si>
  <si>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</si>
  <si>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</si>
  <si>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</si>
  <si>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</si>
  <si>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</si>
  <si>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</si>
  <si>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</si>
  <si>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</si>
  <si>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</si>
  <si>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</si>
  <si>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</si>
  <si>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</si>
  <si>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</si>
  <si>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</si>
  <si>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</si>
  <si>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</si>
  <si>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</si>
  <si>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</si>
  <si>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</si>
  <si>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</si>
  <si>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</si>
  <si>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</si>
  <si>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</si>
  <si>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</si>
  <si>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</si>
  <si>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</si>
  <si>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</si>
  <si>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</si>
  <si>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</si>
  <si>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</si>
  <si>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</si>
  <si>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</si>
  <si>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</si>
  <si>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</si>
  <si>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</si>
  <si>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</si>
  <si>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</si>
  <si>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</si>
  <si>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</si>
  <si>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</si>
  <si>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</si>
  <si>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</si>
  <si>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</si>
  <si>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</si>
  <si>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</si>
  <si>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</si>
  <si>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</si>
  <si>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</si>
  <si>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</si>
  <si>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</si>
  <si>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</si>
  <si>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</si>
  <si>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</si>
  <si>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</si>
  <si>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</si>
  <si>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</si>
  <si>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</si>
  <si>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</si>
  <si>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</si>
  <si>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</si>
  <si>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</si>
  <si>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</si>
  <si>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</si>
  <si>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</si>
  <si>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</si>
  <si>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</si>
  <si>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</si>
  <si>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</si>
  <si>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</si>
  <si>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</si>
  <si>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</si>
  <si>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</si>
  <si>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</si>
  <si>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</si>
  <si>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</si>
  <si>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</si>
  <si>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</si>
  <si>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</si>
  <si>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</si>
  <si>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</si>
  <si>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</si>
  <si>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</si>
  <si>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</si>
  <si>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</si>
  <si>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</si>
  <si>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</si>
  <si>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</si>
  <si>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</si>
  <si>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</si>
  <si>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</si>
  <si>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</si>
  <si>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</si>
  <si>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</si>
  <si>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</si>
  <si>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</si>
  <si>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</si>
  <si>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</si>
  <si>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</si>
  <si>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</si>
  <si>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</si>
  <si>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</si>
  <si>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</si>
  <si>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</si>
  <si>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</si>
  <si>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</si>
  <si>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</si>
  <si>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</si>
  <si>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</si>
  <si>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</si>
  <si>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</si>
  <si>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</si>
  <si>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</si>
  <si>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</si>
  <si>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</si>
  <si>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</si>
  <si>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</si>
  <si>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</si>
  <si>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</si>
  <si>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</si>
  <si>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</si>
  <si>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</si>
  <si>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</si>
  <si>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</si>
  <si>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</si>
  <si>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</si>
  <si>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</si>
  <si>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</si>
  <si>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</si>
  <si>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</si>
  <si>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</si>
  <si>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</si>
  <si>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</si>
  <si>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</si>
  <si>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</si>
  <si>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</si>
  <si>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</si>
  <si>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</si>
  <si>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</si>
  <si>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</si>
  <si>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</si>
  <si>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</si>
  <si>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</si>
  <si>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</si>
  <si>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</si>
  <si>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</si>
  <si>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</si>
  <si>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</si>
  <si>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</si>
  <si>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</si>
  <si>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</si>
  <si>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</si>
  <si>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</si>
  <si>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</si>
  <si>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</si>
  <si>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</si>
  <si>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</si>
  <si>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</si>
  <si>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</si>
  <si>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</si>
  <si>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</si>
  <si>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</si>
  <si>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</si>
  <si>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</si>
  <si>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</si>
  <si>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</si>
  <si>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</si>
  <si>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</si>
  <si>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</si>
  <si>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</si>
  <si>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</si>
  <si>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</si>
  <si>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</si>
  <si>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</si>
  <si>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</si>
  <si>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</si>
  <si>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</si>
  <si>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</si>
  <si>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</si>
  <si>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</si>
  <si>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</si>
  <si>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</si>
  <si>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</si>
  <si>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</si>
  <si>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</si>
  <si>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</si>
  <si>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</si>
  <si>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</si>
  <si>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</si>
  <si>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</si>
  <si>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</si>
  <si>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</si>
  <si>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</si>
  <si>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</si>
  <si>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</si>
  <si>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</si>
  <si>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</si>
  <si>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</si>
  <si>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</si>
  <si>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</si>
  <si>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</si>
  <si>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</si>
  <si>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</si>
  <si>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</si>
  <si>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</si>
  <si>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</si>
  <si>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</si>
  <si>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</si>
  <si>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</si>
  <si>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</si>
  <si>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</si>
  <si>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</si>
  <si>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</si>
  <si>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</si>
  <si>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</si>
  <si>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</si>
  <si>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</si>
  <si>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</si>
  <si>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</si>
  <si>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</si>
  <si>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</si>
  <si>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</si>
  <si>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</si>
  <si>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</si>
  <si>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</si>
  <si>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</si>
  <si>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</si>
  <si>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</si>
  <si>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</si>
  <si>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</si>
  <si>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</si>
  <si>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</si>
  <si>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</si>
  <si>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</si>
  <si>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</si>
  <si>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</si>
  <si>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</si>
  <si>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</si>
  <si>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</si>
  <si>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</si>
  <si>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</si>
  <si>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</si>
  <si>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</si>
  <si>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</si>
  <si>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</si>
  <si>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</si>
  <si>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</si>
  <si>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</si>
  <si>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</si>
  <si>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</si>
  <si>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</si>
  <si>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</si>
  <si>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</si>
  <si>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</si>
  <si>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</si>
  <si>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</si>
  <si>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</si>
  <si>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</si>
  <si>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</si>
  <si>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</si>
  <si>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</si>
  <si>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</si>
  <si>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</si>
  <si>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</si>
  <si>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</si>
  <si>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</si>
  <si>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</si>
  <si>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</si>
  <si>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</si>
  <si>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</si>
  <si>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</si>
  <si>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</si>
  <si>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</si>
  <si>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</si>
  <si>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</si>
  <si>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</si>
  <si>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</si>
  <si>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</si>
  <si>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</si>
  <si>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</si>
  <si>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</si>
  <si>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</si>
  <si>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</si>
  <si>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</si>
  <si>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</si>
  <si>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</si>
  <si>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</si>
  <si>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</si>
  <si>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</si>
  <si>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</si>
  <si>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</si>
  <si>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</si>
  <si>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</si>
  <si>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</si>
  <si>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</si>
  <si>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</si>
  <si>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</si>
  <si>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</si>
  <si>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</si>
  <si>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</si>
  <si>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</si>
  <si>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</si>
  <si>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</si>
  <si>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</si>
  <si>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</si>
  <si>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</si>
  <si>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</si>
  <si>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</si>
  <si>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</si>
  <si>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</si>
  <si>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</si>
  <si>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</si>
  <si>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</si>
  <si>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</si>
  <si>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</si>
  <si>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</si>
  <si>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</si>
  <si>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</si>
  <si>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</si>
  <si>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</si>
  <si>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</si>
  <si>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</si>
  <si>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</si>
  <si>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</si>
  <si>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</si>
  <si>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</si>
  <si>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</si>
  <si>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</si>
  <si>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</si>
  <si>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</si>
  <si>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</si>
  <si>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</si>
  <si>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</si>
  <si>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</si>
  <si>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</si>
  <si>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</si>
  <si>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</si>
  <si>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</si>
  <si>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</si>
  <si>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</si>
  <si>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</si>
  <si>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</si>
  <si>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</si>
  <si>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</si>
  <si>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</si>
  <si>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</si>
  <si>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</si>
  <si>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</si>
  <si>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</si>
  <si>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</si>
  <si>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</si>
  <si>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</si>
  <si>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</si>
  <si>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</si>
  <si>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</si>
  <si>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</si>
  <si>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</si>
  <si>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</si>
  <si>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</si>
  <si>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</si>
  <si>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</si>
  <si>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</si>
  <si>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</si>
  <si>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</si>
  <si>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</si>
  <si>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</si>
  <si>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</si>
  <si>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</si>
  <si>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</si>
  <si>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</si>
  <si>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</si>
  <si>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</si>
  <si>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</si>
  <si>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</si>
  <si>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</si>
  <si>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</si>
  <si>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</si>
  <si>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</si>
  <si>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</si>
  <si>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</si>
  <si>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</si>
  <si>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</si>
  <si>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</si>
  <si>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</si>
  <si>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</si>
  <si>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</si>
  <si>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</si>
  <si>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</si>
  <si>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</si>
  <si>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</si>
  <si>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</si>
  <si>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</si>
  <si>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</si>
  <si>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</si>
  <si>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</si>
  <si>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</si>
  <si>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</si>
  <si>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</si>
  <si>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</si>
  <si>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</si>
  <si>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</si>
  <si>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</si>
  <si>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</si>
  <si>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</si>
  <si>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</si>
  <si>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</si>
  <si>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</si>
  <si>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</si>
  <si>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</si>
  <si>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</si>
  <si>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</si>
  <si>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</si>
  <si>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</si>
  <si>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</si>
  <si>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</si>
  <si>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</si>
  <si>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</si>
  <si>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</si>
  <si>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</si>
  <si>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</si>
  <si>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</si>
  <si>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</si>
  <si>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</si>
  <si>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</si>
  <si>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</si>
  <si>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</si>
  <si>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</si>
  <si>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</si>
  <si>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</si>
  <si>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</si>
  <si>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</si>
  <si>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</si>
  <si>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</si>
  <si>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</si>
  <si>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</si>
  <si>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</si>
  <si>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</si>
  <si>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</si>
  <si>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</si>
  <si>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</si>
  <si>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</si>
  <si>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</si>
  <si>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</si>
  <si>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</si>
  <si>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</si>
  <si>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</si>
  <si>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</si>
  <si>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</si>
  <si>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</si>
  <si>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</si>
  <si>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</si>
  <si>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</si>
  <si>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</si>
  <si>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</si>
  <si>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</si>
  <si>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</si>
  <si>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</si>
  <si>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</si>
  <si>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</si>
  <si>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</si>
  <si>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</si>
  <si>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</si>
  <si>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</si>
  <si>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</si>
  <si>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</si>
  <si>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</si>
  <si>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</si>
  <si>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</si>
  <si>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</si>
  <si>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</si>
  <si>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</si>
  <si>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</si>
  <si>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</si>
  <si>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</si>
  <si>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</si>
  <si>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</si>
  <si>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</si>
  <si>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</si>
  <si>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</si>
  <si>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</si>
  <si>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</si>
  <si>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</si>
  <si>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</si>
  <si>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</si>
  <si>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</si>
  <si>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</si>
  <si>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</si>
  <si>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</si>
  <si>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</si>
  <si>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</si>
  <si>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</si>
  <si>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</si>
  <si>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</si>
  <si>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</si>
  <si>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</si>
  <si>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</si>
  <si>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</si>
  <si>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</si>
  <si>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</si>
  <si>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</si>
  <si>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</si>
  <si>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</si>
  <si>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</si>
  <si>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</si>
  <si>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</si>
  <si>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</si>
  <si>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</si>
  <si>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</si>
  <si>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</si>
  <si>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</si>
  <si>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</si>
  <si>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</si>
  <si>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</si>
  <si>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</si>
  <si>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</si>
  <si>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</si>
  <si>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</si>
  <si>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</si>
  <si>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</si>
  <si>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</si>
  <si>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</si>
  <si>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</si>
  <si>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</si>
  <si>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</si>
  <si>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</si>
  <si>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</si>
  <si>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</si>
  <si>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</si>
  <si>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</si>
  <si>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</si>
  <si>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</si>
  <si>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</si>
  <si>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</si>
  <si>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</si>
  <si>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</si>
  <si>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</si>
  <si>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</si>
  <si>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</si>
  <si>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</si>
  <si>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</si>
  <si>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</si>
  <si>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</si>
  <si>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</si>
  <si>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</si>
  <si>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</si>
  <si>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</si>
  <si>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</si>
  <si>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</si>
  <si>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</si>
  <si>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</si>
  <si>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</si>
  <si>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</si>
  <si>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</si>
  <si>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</si>
  <si>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</si>
  <si>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</si>
  <si>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</si>
  <si>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</si>
  <si>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</si>
  <si>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</si>
  <si>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</si>
  <si>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</si>
  <si>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</si>
  <si>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</si>
  <si>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</si>
  <si>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</si>
  <si>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</si>
  <si>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</si>
  <si>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</si>
  <si>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</si>
  <si>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</si>
  <si>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</si>
  <si>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</si>
  <si>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</si>
  <si>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</si>
  <si>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</si>
  <si>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</si>
  <si>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</si>
  <si>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</si>
  <si>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</si>
  <si>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</si>
  <si>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</si>
  <si>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</si>
  <si>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</si>
  <si>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</si>
  <si>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</si>
  <si>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</si>
  <si>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</si>
  <si>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</si>
  <si>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</si>
  <si>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</si>
  <si>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</si>
  <si>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</si>
  <si>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</si>
  <si>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</si>
  <si>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</si>
  <si>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</si>
  <si>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</si>
  <si>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</si>
  <si>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</si>
  <si>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</si>
  <si>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</si>
  <si>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</si>
  <si>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</si>
  <si>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</si>
  <si>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</si>
  <si>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</si>
  <si>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</si>
  <si>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</si>
  <si>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</si>
  <si>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</si>
  <si>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</si>
  <si>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</si>
  <si>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</si>
  <si>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</si>
  <si>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</si>
  <si>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</si>
  <si>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</si>
  <si>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</si>
  <si>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</si>
  <si>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</si>
  <si>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</si>
  <si>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</si>
  <si>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</si>
  <si>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</si>
  <si>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</si>
  <si>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</si>
  <si>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</si>
  <si>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</si>
  <si>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</si>
  <si>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</si>
  <si>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</si>
  <si>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</si>
  <si>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</si>
  <si>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</si>
  <si>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</si>
  <si>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</si>
  <si>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</si>
  <si>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</si>
  <si>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</si>
  <si>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</si>
  <si>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</si>
  <si>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</si>
  <si>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</si>
  <si>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</si>
  <si>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</si>
  <si>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</si>
  <si>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</si>
  <si>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</si>
  <si>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</si>
  <si>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</si>
  <si>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</si>
  <si>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</si>
  <si>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</si>
  <si>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</si>
  <si>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</si>
  <si>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</si>
  <si>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</si>
  <si>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</si>
  <si>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</si>
  <si>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</si>
  <si>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</si>
  <si>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</si>
  <si>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</si>
  <si>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</si>
  <si>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</si>
  <si>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</si>
  <si>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</si>
  <si>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</si>
  <si>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</si>
  <si>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</si>
  <si>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</si>
  <si>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</si>
  <si>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</si>
  <si>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</si>
  <si>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</si>
  <si>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</si>
  <si>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</si>
  <si>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</si>
  <si>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</si>
  <si>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</si>
  <si>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</si>
  <si>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</si>
  <si>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</si>
  <si>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</si>
  <si>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</si>
  <si>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</si>
  <si>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</si>
  <si>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</si>
  <si>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</si>
  <si>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</si>
  <si>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</si>
  <si>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</si>
  <si>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</si>
  <si>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</si>
  <si>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</si>
  <si>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</si>
  <si>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</si>
  <si>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</si>
  <si>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</si>
  <si>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</si>
  <si>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</si>
  <si>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</si>
  <si>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</si>
  <si>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</si>
  <si>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</si>
  <si>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</si>
  <si>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</si>
  <si>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</si>
  <si>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</si>
  <si>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</si>
  <si>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</si>
  <si>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</si>
  <si>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</si>
  <si>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</si>
  <si>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</si>
  <si>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</si>
  <si>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</si>
  <si>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</si>
  <si>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</si>
  <si>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</si>
  <si>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</si>
  <si>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</si>
  <si>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</si>
  <si>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</si>
  <si>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</si>
  <si>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</si>
  <si>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</si>
  <si>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</si>
  <si>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</si>
  <si>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</si>
  <si>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</si>
  <si>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</si>
  <si>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</si>
  <si>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</si>
  <si>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</si>
  <si>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</si>
  <si>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</si>
  <si>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</si>
  <si>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</si>
  <si>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</si>
  <si>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</si>
  <si>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</si>
  <si>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</si>
  <si>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</si>
  <si>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</si>
  <si>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</si>
  <si>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</si>
  <si>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</si>
  <si>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</si>
  <si>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</si>
  <si>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</si>
  <si>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</si>
  <si>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</si>
  <si>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</si>
  <si>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</si>
  <si>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</si>
  <si>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</si>
  <si>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</si>
  <si>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</si>
  <si>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</si>
  <si>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</si>
  <si>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</si>
  <si>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</si>
  <si>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</si>
  <si>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</si>
  <si>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</si>
  <si>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</si>
  <si>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</si>
  <si>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</si>
  <si>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</si>
  <si>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</si>
  <si>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</si>
  <si>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</si>
  <si>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</si>
  <si>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</si>
  <si>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</si>
  <si>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</si>
  <si>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</si>
  <si>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</si>
  <si>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</si>
  <si>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</si>
  <si>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</si>
  <si>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</si>
  <si>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</si>
  <si>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</si>
  <si>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</si>
  <si>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</si>
  <si>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</si>
  <si>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</si>
  <si>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</si>
  <si>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</si>
  <si>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</si>
  <si>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</si>
  <si>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</si>
  <si>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</si>
  <si>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</si>
  <si>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</si>
  <si>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</si>
  <si>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</si>
  <si>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</si>
  <si>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</si>
  <si>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</si>
  <si>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</si>
  <si>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</si>
  <si>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</si>
  <si>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</si>
  <si>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</si>
  <si>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</si>
  <si>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</si>
  <si>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</si>
  <si>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</si>
  <si>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</si>
  <si>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</si>
  <si>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</si>
  <si>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</si>
  <si>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</si>
  <si>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</si>
  <si>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</si>
  <si>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</si>
  <si>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</si>
  <si>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</si>
  <si>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</si>
  <si>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</si>
  <si>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</si>
  <si>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</si>
  <si>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</si>
  <si>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</si>
  <si>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</si>
  <si>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</si>
  <si>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</si>
  <si>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</si>
  <si>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</si>
  <si>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</si>
  <si>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</si>
  <si>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</si>
  <si>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</si>
  <si>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</si>
  <si>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</si>
  <si>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</si>
  <si>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</si>
  <si>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</si>
  <si>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</si>
  <si>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</si>
  <si>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</si>
  <si>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</si>
  <si>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</si>
  <si>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</si>
  <si>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</si>
  <si>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</si>
  <si>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</si>
  <si>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</si>
  <si>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</si>
  <si>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</si>
  <si>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</si>
  <si>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</si>
  <si>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</si>
  <si>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</si>
  <si>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</si>
  <si>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</si>
  <si>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</si>
  <si>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</si>
  <si>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</si>
  <si>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</si>
  <si>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</si>
  <si>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</si>
  <si>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</si>
  <si>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</si>
  <si>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</si>
  <si>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</si>
  <si>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</si>
  <si>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</si>
  <si>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</si>
  <si>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</si>
  <si>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</si>
  <si>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</si>
  <si>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</si>
  <si>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</si>
  <si>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</si>
  <si>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</si>
  <si>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</si>
  <si>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</si>
  <si>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</si>
  <si>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</si>
  <si>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</si>
  <si>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</si>
  <si>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</si>
  <si>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</si>
  <si>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</si>
  <si>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</si>
  <si>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</si>
  <si>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</si>
  <si>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</si>
  <si>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</si>
  <si>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</si>
  <si>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</si>
  <si>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</si>
  <si>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</si>
  <si>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</si>
  <si>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</si>
  <si>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</si>
  <si>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</si>
  <si>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</si>
  <si>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</si>
  <si>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</si>
  <si>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</si>
  <si>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</si>
  <si>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</si>
  <si>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</si>
  <si>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</si>
  <si>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</si>
  <si>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</si>
  <si>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</si>
  <si>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</si>
  <si>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</si>
  <si>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</si>
  <si>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</si>
  <si>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</si>
  <si>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</si>
  <si>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</si>
  <si>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</si>
  <si>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</si>
  <si>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</si>
  <si>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</si>
  <si>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</si>
  <si>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</si>
  <si>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</si>
  <si>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</si>
  <si>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</si>
  <si>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</si>
  <si>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</si>
  <si>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</si>
  <si>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</si>
  <si>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</si>
  <si>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</si>
  <si>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</si>
  <si>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</si>
  <si>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</si>
  <si>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</si>
  <si>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</si>
  <si>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</si>
  <si>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</si>
  <si>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</si>
  <si>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</si>
  <si>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</si>
  <si>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</si>
  <si>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</si>
  <si>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</si>
  <si>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</si>
  <si>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</si>
  <si>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</si>
  <si>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</si>
  <si>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</si>
  <si>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</si>
  <si>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</si>
  <si>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</si>
  <si>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</si>
  <si>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</si>
  <si>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</si>
  <si>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</si>
  <si>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</si>
  <si>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</si>
  <si>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</si>
  <si>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</si>
  <si>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</si>
  <si>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</si>
  <si>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</si>
  <si>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</si>
  <si>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</si>
  <si>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</si>
  <si>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</si>
  <si>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</si>
  <si>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</si>
  <si>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</si>
  <si>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</si>
  <si>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</si>
  <si>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</si>
  <si>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</si>
  <si>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</si>
  <si>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</si>
  <si>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</si>
  <si>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</si>
  <si>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</si>
  <si>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</si>
  <si>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</si>
  <si>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</si>
  <si>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</si>
  <si>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</si>
  <si>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</si>
  <si>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</si>
  <si>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</si>
  <si>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</si>
  <si>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</si>
  <si>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</si>
  <si>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</si>
  <si>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</si>
  <si>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</si>
  <si>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</si>
  <si>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</si>
  <si>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</si>
  <si>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</si>
  <si>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</si>
  <si>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</si>
  <si>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</si>
  <si>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</si>
  <si>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</si>
  <si>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</si>
  <si>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</si>
  <si>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</si>
  <si>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</si>
  <si>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</si>
  <si>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</si>
  <si>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</si>
  <si>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</si>
  <si>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</si>
  <si>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</si>
  <si>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</si>
  <si>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</si>
  <si>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</si>
  <si>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</si>
  <si>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</si>
  <si>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</si>
  <si>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</si>
  <si>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</si>
  <si>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</si>
  <si>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</si>
  <si>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</si>
  <si>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</si>
  <si>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</si>
  <si>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</si>
  <si>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</si>
  <si>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</si>
  <si>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</si>
  <si>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</si>
  <si>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</si>
  <si>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</si>
  <si>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</si>
  <si>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</si>
  <si>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</si>
  <si>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</si>
  <si>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</si>
  <si>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</si>
  <si>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</si>
  <si>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</si>
  <si>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</si>
  <si>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</si>
  <si>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</si>
  <si>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</si>
  <si>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</si>
  <si>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</si>
  <si>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</si>
  <si>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</si>
  <si>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</si>
  <si>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</si>
  <si>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</si>
  <si>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</si>
  <si>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</si>
  <si>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</si>
  <si>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</si>
  <si>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</si>
  <si>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</si>
  <si>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</si>
  <si>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</si>
  <si>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</si>
  <si>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</si>
  <si>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</si>
  <si>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</si>
  <si>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</si>
  <si>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</si>
  <si>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</si>
  <si>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</si>
  <si>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</si>
  <si>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</si>
  <si>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</si>
  <si>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</si>
  <si>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</si>
  <si>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</si>
  <si>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</si>
  <si>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</si>
  <si>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</si>
  <si>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</si>
  <si>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</si>
  <si>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</si>
  <si>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</si>
  <si>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</si>
  <si>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</si>
  <si>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</si>
  <si>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</si>
  <si>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</si>
  <si>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</si>
  <si>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</si>
  <si>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</si>
  <si>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</si>
  <si>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</si>
  <si>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</si>
  <si>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</si>
  <si>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</si>
  <si>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</si>
  <si>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</si>
  <si>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</si>
  <si>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</si>
  <si>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</si>
  <si>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</si>
  <si>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</si>
  <si>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</si>
  <si>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</si>
  <si>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</si>
  <si>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</si>
  <si>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</si>
  <si>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</si>
  <si>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</si>
  <si>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</si>
  <si>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</si>
  <si>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</si>
  <si>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</si>
  <si>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</si>
  <si>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</si>
  <si>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</si>
  <si>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</si>
  <si>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</si>
  <si>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</si>
  <si>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</si>
  <si>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</si>
  <si>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</si>
  <si>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</si>
  <si>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</si>
  <si>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</si>
  <si>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</si>
  <si>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</si>
  <si>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</si>
  <si>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</si>
  <si>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</si>
  <si>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</si>
  <si>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</si>
  <si>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</si>
  <si>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</si>
  <si>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</si>
  <si>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</si>
  <si>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</si>
  <si>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</si>
  <si>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</si>
  <si>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</si>
  <si>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</si>
  <si>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</si>
  <si>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</si>
  <si>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</si>
  <si>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</si>
  <si>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</si>
  <si>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</si>
  <si>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</si>
  <si>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</si>
  <si>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</si>
  <si>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</si>
  <si>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</si>
  <si>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</si>
  <si>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</si>
  <si>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</si>
  <si>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</si>
  <si>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</si>
  <si>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</si>
  <si>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</si>
  <si>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</si>
  <si>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</si>
  <si>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</si>
  <si>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</si>
  <si>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</si>
  <si>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</si>
  <si>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</si>
  <si>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</si>
  <si>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</si>
  <si>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</si>
  <si>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</si>
  <si>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</si>
  <si>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</si>
  <si>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</si>
  <si>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</si>
  <si>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</si>
  <si>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</si>
  <si>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</si>
  <si>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</si>
  <si>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</si>
  <si>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</si>
  <si>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</si>
  <si>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</si>
  <si>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</si>
  <si>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</si>
  <si>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</si>
  <si>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</si>
  <si>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</si>
  <si>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</si>
  <si>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</si>
  <si>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</si>
  <si>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</si>
  <si>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</si>
  <si>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</si>
  <si>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</si>
  <si>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</si>
  <si>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</si>
  <si>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</si>
  <si>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</si>
  <si>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</si>
  <si>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</si>
  <si>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</si>
  <si>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</si>
  <si>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</si>
  <si>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</si>
  <si>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</si>
  <si>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</si>
  <si>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</si>
  <si>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</si>
  <si>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</si>
  <si>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</si>
  <si>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</si>
  <si>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</si>
  <si>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</si>
  <si>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</si>
  <si>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</si>
  <si>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</si>
  <si>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</si>
  <si>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</si>
  <si>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</si>
  <si>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</si>
  <si>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</si>
  <si>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</si>
  <si>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</si>
  <si>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</si>
  <si>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</si>
  <si>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</si>
  <si>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</si>
  <si>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</si>
  <si>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</si>
  <si>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</si>
  <si>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</si>
  <si>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</si>
  <si>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</si>
  <si>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</si>
  <si>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</si>
  <si>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</si>
  <si>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</si>
  <si>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</si>
  <si>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</si>
  <si>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</si>
  <si>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</si>
  <si>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</si>
  <si>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</si>
  <si>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</si>
  <si>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</si>
  <si>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</si>
  <si>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</si>
  <si>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</si>
  <si>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</si>
  <si>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</si>
  <si>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</si>
  <si>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</si>
  <si>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</si>
  <si>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</si>
  <si>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</si>
  <si>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</si>
  <si>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</si>
  <si>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</si>
  <si>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</si>
  <si>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</si>
  <si>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</si>
  <si>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</si>
  <si>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</si>
  <si>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</si>
  <si>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</si>
  <si>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</si>
  <si>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</si>
  <si>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</si>
  <si>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</si>
  <si>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</si>
  <si>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</si>
  <si>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</si>
  <si>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</si>
  <si>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</si>
  <si>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</si>
  <si>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</si>
  <si>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</si>
  <si>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</si>
  <si>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</si>
  <si>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</si>
  <si>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</si>
  <si>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</si>
  <si>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</si>
  <si>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</si>
  <si>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</si>
  <si>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</si>
  <si>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</si>
  <si>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</si>
  <si>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</si>
  <si>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</si>
  <si>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</si>
  <si>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</si>
  <si>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</si>
  <si>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</si>
  <si>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</si>
  <si>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</si>
  <si>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</si>
  <si>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</si>
  <si>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</si>
  <si>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</si>
  <si>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</si>
  <si>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</si>
  <si>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</si>
  <si>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</si>
  <si>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</si>
  <si>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</si>
  <si>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</si>
  <si>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</si>
  <si>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</si>
  <si>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</si>
  <si>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</si>
  <si>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</si>
  <si>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</si>
  <si>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</si>
  <si>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</si>
  <si>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</si>
  <si>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</si>
  <si>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</si>
  <si>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</si>
  <si>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</si>
  <si>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</si>
  <si>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</si>
  <si>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</si>
  <si>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</si>
  <si>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</si>
  <si>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</si>
  <si>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</si>
  <si>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</si>
  <si>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</si>
  <si>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</si>
  <si>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</si>
  <si>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</si>
  <si>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</si>
  <si>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</si>
  <si>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</si>
  <si>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</si>
  <si>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</si>
  <si>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</si>
  <si>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</si>
  <si>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</si>
  <si>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</si>
  <si>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</si>
  <si>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</si>
  <si>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</si>
  <si>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</si>
  <si>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</si>
  <si>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</si>
  <si>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</si>
  <si>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</si>
  <si>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</si>
  <si>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</si>
  <si>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</si>
  <si>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</si>
  <si>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</si>
  <si>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</si>
  <si>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</si>
  <si>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</si>
  <si>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</si>
  <si>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</si>
  <si>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</si>
  <si>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</si>
  <si>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</si>
  <si>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</si>
  <si>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</si>
  <si>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</si>
  <si>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</si>
  <si>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</si>
  <si>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</si>
  <si>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</si>
  <si>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</si>
  <si>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</si>
  <si>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</si>
  <si>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</si>
  <si>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</si>
  <si>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</si>
  <si>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</si>
  <si>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</si>
  <si>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</si>
  <si>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</si>
  <si>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</si>
  <si>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</si>
  <si>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</si>
  <si>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</si>
  <si>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</si>
  <si>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</si>
  <si>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</si>
  <si>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</si>
  <si>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</si>
  <si>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</si>
  <si>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</si>
  <si>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</si>
  <si>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</si>
  <si>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</si>
  <si>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</si>
  <si>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</si>
  <si>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</si>
  <si>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</si>
  <si>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</si>
  <si>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</si>
  <si>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</si>
  <si>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</si>
  <si>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</si>
  <si>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</si>
  <si>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</si>
  <si>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</si>
  <si>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</si>
  <si>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</si>
  <si>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</si>
  <si>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</si>
  <si>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</si>
  <si>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</si>
  <si>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</si>
  <si>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</si>
  <si>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</si>
  <si>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</si>
  <si>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</si>
  <si>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</si>
  <si>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</si>
  <si>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</si>
  <si>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</si>
  <si>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</si>
  <si>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</si>
  <si>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</si>
  <si>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</si>
  <si>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</si>
  <si>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</si>
  <si>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</si>
  <si>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</si>
  <si>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</si>
  <si>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</si>
  <si>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</si>
  <si>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</si>
  <si>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</si>
  <si>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</si>
  <si>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</si>
  <si>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</si>
  <si>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</si>
  <si>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</si>
  <si>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</si>
  <si>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</si>
  <si>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</si>
  <si>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</si>
  <si>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</si>
  <si>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</si>
  <si>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</si>
  <si>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</si>
  <si>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</si>
  <si>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</si>
  <si>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</si>
  <si>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</si>
  <si>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</si>
  <si>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</si>
  <si>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</si>
  <si>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</si>
  <si>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</si>
  <si>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</si>
  <si>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</si>
  <si>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</si>
  <si>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</si>
  <si>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</si>
  <si>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</si>
  <si>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</si>
  <si>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</si>
  <si>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</si>
  <si>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</si>
  <si>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</si>
  <si>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</si>
  <si>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</si>
  <si>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</si>
  <si>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</si>
  <si>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</si>
  <si>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</si>
  <si>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</si>
  <si>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</si>
  <si>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</si>
  <si>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</si>
  <si>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</si>
  <si>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</si>
  <si>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</si>
  <si>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</si>
  <si>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</si>
  <si>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</si>
  <si>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</si>
  <si>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</si>
  <si>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</si>
  <si>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</si>
  <si>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</si>
  <si>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</si>
  <si>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</si>
  <si>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</si>
  <si>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</si>
  <si>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</si>
  <si>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</si>
  <si>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</si>
  <si>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</si>
  <si>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</si>
  <si>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</si>
  <si>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</si>
  <si>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</si>
  <si>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</si>
  <si>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</si>
  <si>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</si>
  <si>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</si>
  <si>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</si>
  <si>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</si>
  <si>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</si>
  <si>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</si>
  <si>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</si>
  <si>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</si>
  <si>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</si>
  <si>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</si>
  <si>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</si>
  <si>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</si>
  <si>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</si>
  <si>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</si>
  <si>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</si>
  <si>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</si>
  <si>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</si>
  <si>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</si>
  <si>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</si>
  <si>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</si>
  <si>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</si>
  <si>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</si>
  <si>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</si>
  <si>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</si>
  <si>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</si>
  <si>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</si>
  <si>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</si>
  <si>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</si>
  <si>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</si>
  <si>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</si>
  <si>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</si>
  <si>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</si>
  <si>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</si>
  <si>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</si>
  <si>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</si>
  <si>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</si>
  <si>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</si>
  <si>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</si>
  <si>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</si>
  <si>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</si>
  <si>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</si>
  <si>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</si>
  <si>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</si>
  <si>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</si>
  <si>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</si>
  <si>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</si>
  <si>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</si>
  <si>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</si>
  <si>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</si>
  <si>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</si>
  <si>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</si>
  <si>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</si>
  <si>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</si>
  <si>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</si>
  <si>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</si>
  <si>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</si>
  <si>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</si>
  <si>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</si>
  <si>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</si>
  <si>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</si>
  <si>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</si>
  <si>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</si>
  <si>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</si>
  <si>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</si>
  <si>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</si>
  <si>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</si>
  <si>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</si>
  <si>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</si>
  <si>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</si>
  <si>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</si>
  <si>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</si>
  <si>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</si>
  <si>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</si>
  <si>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</si>
  <si>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</si>
  <si>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</si>
  <si>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</si>
  <si>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</si>
  <si>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</si>
  <si>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</si>
  <si>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</si>
  <si>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</si>
  <si>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</si>
  <si>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</si>
  <si>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</si>
  <si>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</si>
  <si>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</si>
  <si>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</si>
  <si>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</si>
  <si>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</si>
  <si>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</si>
  <si>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</si>
  <si>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</si>
  <si>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</si>
  <si>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</si>
  <si>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</si>
  <si>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</si>
  <si>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</si>
  <si>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</si>
  <si>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</si>
  <si>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</si>
  <si>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</si>
  <si>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</si>
  <si>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</si>
  <si>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</si>
  <si>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</si>
  <si>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</si>
  <si>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</si>
  <si>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</si>
  <si>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</si>
  <si>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</si>
  <si>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</si>
  <si>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</si>
  <si>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</si>
  <si>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</si>
  <si>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</si>
  <si>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</si>
  <si>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</si>
  <si>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</si>
  <si>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</si>
  <si>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</si>
  <si>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</si>
  <si>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</si>
  <si>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</si>
  <si>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</si>
  <si>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</si>
  <si>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</si>
  <si>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</si>
  <si>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</si>
  <si>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</si>
  <si>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</si>
  <si>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</si>
  <si>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</si>
  <si>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</si>
  <si>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</si>
  <si>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</si>
  <si>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</si>
  <si>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</si>
  <si>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</si>
  <si>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</si>
  <si>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</si>
  <si>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</si>
  <si>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</si>
  <si>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</si>
  <si>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</si>
  <si>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</si>
  <si>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</si>
  <si>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</si>
  <si>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</si>
  <si>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</si>
  <si>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</si>
  <si>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</si>
  <si>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</si>
  <si>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</si>
  <si>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</si>
  <si>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</si>
  <si>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</si>
  <si>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</si>
  <si>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</si>
  <si>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</si>
  <si>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</si>
  <si>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</si>
  <si>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</si>
  <si>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</si>
  <si>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</si>
  <si>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</si>
  <si>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</si>
  <si>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</si>
  <si>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</si>
  <si>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</si>
  <si>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</si>
  <si>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</si>
  <si>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</si>
  <si>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</si>
  <si>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</si>
  <si>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</si>
  <si>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</si>
  <si>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</si>
  <si>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</si>
  <si>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</si>
  <si>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</si>
  <si>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</si>
  <si>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</si>
  <si>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</si>
  <si>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</si>
  <si>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</si>
  <si>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</si>
  <si>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</si>
  <si>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</si>
  <si>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</si>
  <si>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</si>
  <si>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</si>
  <si>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</si>
  <si>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</si>
  <si>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</si>
  <si>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</si>
  <si>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</si>
  <si>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</si>
  <si>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</si>
  <si>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</si>
  <si>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</si>
  <si>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</si>
  <si>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</si>
  <si>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</si>
  <si>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</si>
  <si>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</si>
  <si>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</si>
  <si>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</si>
  <si>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</si>
  <si>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</si>
  <si>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</si>
  <si>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</si>
  <si>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</si>
  <si>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</si>
  <si>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</si>
  <si>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</si>
  <si>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</si>
  <si>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</si>
  <si>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</si>
  <si>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</si>
  <si>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</si>
  <si>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</si>
  <si>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</si>
  <si>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</si>
  <si>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</si>
  <si>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</si>
  <si>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</si>
  <si>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</si>
  <si>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</si>
  <si>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</si>
  <si>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</si>
  <si>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</si>
  <si>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</si>
  <si>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</si>
  <si>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</si>
  <si>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</si>
  <si>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</si>
  <si>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</si>
  <si>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</si>
  <si>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</si>
  <si>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</si>
  <si>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</si>
  <si>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</si>
  <si>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</si>
  <si>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</si>
  <si>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</si>
  <si>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</si>
  <si>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</si>
  <si>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</si>
  <si>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</si>
  <si>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</si>
  <si>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</si>
  <si>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</si>
  <si>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</si>
  <si>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</si>
  <si>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</si>
  <si>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</si>
  <si>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</si>
  <si>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</si>
  <si>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</si>
  <si>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</si>
  <si>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</si>
  <si>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</si>
  <si>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</si>
  <si>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</si>
  <si>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</si>
  <si>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</si>
  <si>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</si>
  <si>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</si>
  <si>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</si>
  <si>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</si>
  <si>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</si>
  <si>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</si>
  <si>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</si>
  <si>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</si>
  <si>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</si>
  <si>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</si>
  <si>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</si>
  <si>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</si>
  <si>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</si>
  <si>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</si>
  <si>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</si>
  <si>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</si>
  <si>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</si>
  <si>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</si>
  <si>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</si>
  <si>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</si>
  <si>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</si>
  <si>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</si>
  <si>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</si>
  <si>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</si>
  <si>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</si>
  <si>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</si>
  <si>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</si>
  <si>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</si>
  <si>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</si>
  <si>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</si>
  <si>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</si>
  <si>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</si>
  <si>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</si>
  <si>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</si>
  <si>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</si>
  <si>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</si>
  <si>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</si>
  <si>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</si>
  <si>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</si>
  <si>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</si>
  <si>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</si>
  <si>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</si>
  <si>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</si>
  <si>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</si>
  <si>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</si>
  <si>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</si>
  <si>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</si>
  <si>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</si>
  <si>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</si>
  <si>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</si>
  <si>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</si>
  <si>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</si>
  <si>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</si>
  <si>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</si>
  <si>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</si>
  <si>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</si>
  <si>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</si>
  <si>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</si>
  <si>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</si>
  <si>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</si>
  <si>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</si>
  <si>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</si>
  <si>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</si>
  <si>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</si>
  <si>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</si>
  <si>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</si>
  <si>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</si>
  <si>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</si>
  <si>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</si>
  <si>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</si>
  <si>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</si>
  <si>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</si>
  <si>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</si>
  <si>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</si>
  <si>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</si>
  <si>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</si>
  <si>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</si>
  <si>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</si>
  <si>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</si>
  <si>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</si>
  <si>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</si>
  <si>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</si>
  <si>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</si>
  <si>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</si>
  <si>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</si>
  <si>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</si>
  <si>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</si>
  <si>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</si>
  <si>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</si>
  <si>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</si>
  <si>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</si>
  <si>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</si>
  <si>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</si>
  <si>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</si>
  <si>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</si>
  <si>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</si>
  <si>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</si>
  <si>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</si>
  <si>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</si>
  <si>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</si>
  <si>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</si>
  <si>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</si>
  <si>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</si>
  <si>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</si>
  <si>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</si>
  <si>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</si>
  <si>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</si>
  <si>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</si>
  <si>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</si>
  <si>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</si>
  <si>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</si>
  <si>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</si>
  <si>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</si>
  <si>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</si>
  <si>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</si>
  <si>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</si>
  <si>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</si>
  <si>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</si>
  <si>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</si>
  <si>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</si>
  <si>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</si>
  <si>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</si>
  <si>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</si>
  <si>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</si>
  <si>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</si>
  <si>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</si>
  <si>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</si>
  <si>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</si>
  <si>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</si>
  <si>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</si>
  <si>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</si>
  <si>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</si>
  <si>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</si>
  <si>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</si>
  <si>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</si>
  <si>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</si>
  <si>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</si>
  <si>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</si>
  <si>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</si>
  <si>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</si>
  <si>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</si>
  <si>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</si>
  <si>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</si>
  <si>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</si>
  <si>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</si>
  <si>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</si>
  <si>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</si>
  <si>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</si>
  <si>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</si>
  <si>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</si>
  <si>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</si>
  <si>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</si>
  <si>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</si>
  <si>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</si>
  <si>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</si>
  <si>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</si>
  <si>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</si>
  <si>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</si>
  <si>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</si>
  <si>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</si>
  <si>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</si>
  <si>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</si>
  <si>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</si>
  <si>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</si>
  <si>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</si>
  <si>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</si>
  <si>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</si>
  <si>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</si>
  <si>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</si>
  <si>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</si>
  <si>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</si>
  <si>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</si>
  <si>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</si>
  <si>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</si>
  <si>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</si>
  <si>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</si>
  <si>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</si>
  <si>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</si>
  <si>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</si>
  <si>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</si>
  <si>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</si>
  <si>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</si>
  <si>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</si>
  <si>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</si>
  <si>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</si>
  <si>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</si>
  <si>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</si>
  <si>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</si>
  <si>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</si>
  <si>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</si>
  <si>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</si>
  <si>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</si>
  <si>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</si>
  <si>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</si>
  <si>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</si>
  <si>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</si>
  <si>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</si>
  <si>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</si>
  <si>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</si>
  <si>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</si>
  <si>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</si>
  <si>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</si>
  <si>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</si>
  <si>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</si>
  <si>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</si>
  <si>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</si>
  <si>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</si>
  <si>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</si>
  <si>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</si>
  <si>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</si>
  <si>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</si>
  <si>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</si>
  <si>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</si>
  <si>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</si>
  <si>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</si>
  <si>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</si>
  <si>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</si>
  <si>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</si>
  <si>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</si>
  <si>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</si>
  <si>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</si>
  <si>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</si>
  <si>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</si>
  <si>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</si>
  <si>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</si>
  <si>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</si>
  <si>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</si>
  <si>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</si>
  <si>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</si>
  <si>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</si>
  <si>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</si>
  <si>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</si>
  <si>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</si>
  <si>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</si>
  <si>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</si>
  <si>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</si>
  <si>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</si>
  <si>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</si>
  <si>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</si>
  <si>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</si>
  <si>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</si>
  <si>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</si>
  <si>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</si>
  <si>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</si>
  <si>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</si>
  <si>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</si>
  <si>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</si>
  <si>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</si>
  <si>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</si>
  <si>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</si>
  <si>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</si>
  <si>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</si>
  <si>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</si>
  <si>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</si>
  <si>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</si>
  <si>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</si>
  <si>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</si>
  <si>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</si>
  <si>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</si>
  <si>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</si>
  <si>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</si>
  <si>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</si>
  <si>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</si>
  <si>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</si>
  <si>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</si>
  <si>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</si>
  <si>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</si>
  <si>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</si>
  <si>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</si>
  <si>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</si>
  <si>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</si>
  <si>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</si>
  <si>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</si>
  <si>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</si>
  <si>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</si>
  <si>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</si>
  <si>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</si>
  <si>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</si>
  <si>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</si>
  <si>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</si>
  <si>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</si>
  <si>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</si>
  <si>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</si>
  <si>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</si>
  <si>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</si>
  <si>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</si>
  <si>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</si>
  <si>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</si>
  <si>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</si>
  <si>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</si>
  <si>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</si>
  <si>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</si>
  <si>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</si>
  <si>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</si>
  <si>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</si>
  <si>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</si>
  <si>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</si>
  <si>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</si>
  <si>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</si>
  <si>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</si>
  <si>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</si>
  <si>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</si>
  <si>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</si>
  <si>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</si>
  <si>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</si>
  <si>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</si>
  <si>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</si>
  <si>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</si>
  <si>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</si>
  <si>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</si>
  <si>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</si>
  <si>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</si>
  <si>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</si>
  <si>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</si>
  <si>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</si>
  <si>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</si>
  <si>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</si>
  <si>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</si>
  <si>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</si>
  <si>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</si>
  <si>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</si>
  <si>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</si>
  <si>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</si>
  <si>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</si>
  <si>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</si>
  <si>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</si>
  <si>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</si>
  <si>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</si>
  <si>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</si>
  <si>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</si>
  <si>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</si>
  <si>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</si>
  <si>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</si>
  <si>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</si>
  <si>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</si>
  <si>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</si>
  <si>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</si>
  <si>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</si>
  <si>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</si>
  <si>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</si>
  <si>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</si>
  <si>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</si>
  <si>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</si>
  <si>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</si>
  <si>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</si>
  <si>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</si>
  <si>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</si>
  <si>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</si>
  <si>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</si>
  <si>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</si>
  <si>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</si>
  <si>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</si>
  <si>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</si>
  <si>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</si>
  <si>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</si>
  <si>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</si>
  <si>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</si>
  <si>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</si>
  <si>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</si>
  <si>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</si>
  <si>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</si>
  <si>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</si>
  <si>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</si>
  <si>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</si>
  <si>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</si>
  <si>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</si>
  <si>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</si>
  <si>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</si>
  <si>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</si>
  <si>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</si>
  <si>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</si>
  <si>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</si>
  <si>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</si>
  <si>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</si>
  <si>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</si>
  <si>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</si>
  <si>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</si>
  <si>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</si>
  <si>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</si>
  <si>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</si>
  <si>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</si>
  <si>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</si>
  <si>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</si>
  <si>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</si>
  <si>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</si>
  <si>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</si>
  <si>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</si>
  <si>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</si>
  <si>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</si>
  <si>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</si>
  <si>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</si>
  <si>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</si>
  <si>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</si>
  <si>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</si>
  <si>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</si>
  <si>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</si>
  <si>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</si>
  <si>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</si>
  <si>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</si>
  <si>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</si>
  <si>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</si>
  <si>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</si>
  <si>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</si>
  <si>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</si>
  <si>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</si>
  <si>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</si>
  <si>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</si>
  <si>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</si>
  <si>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</si>
  <si>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</si>
  <si>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</si>
  <si>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</si>
  <si>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</si>
  <si>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</si>
  <si>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</si>
  <si>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</si>
  <si>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</si>
  <si>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</si>
  <si>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</si>
  <si>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</si>
  <si>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</si>
  <si>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</si>
  <si>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</si>
  <si>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</si>
  <si>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</si>
  <si>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</si>
  <si>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</si>
  <si>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</si>
  <si>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</si>
  <si>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</si>
  <si>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</si>
  <si>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</si>
  <si>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</si>
  <si>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</si>
  <si>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</si>
  <si>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</si>
  <si>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</si>
  <si>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</si>
  <si>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</si>
  <si>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</si>
  <si>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</si>
  <si>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</si>
  <si>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</si>
  <si>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</si>
  <si>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</si>
  <si>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</si>
  <si>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</si>
  <si>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</si>
  <si>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</si>
  <si>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</si>
  <si>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</si>
  <si>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</si>
  <si>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</si>
  <si>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</si>
  <si>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</si>
  <si>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</si>
  <si>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</si>
  <si>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</si>
  <si>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</si>
  <si>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</si>
  <si>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</si>
  <si>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</si>
  <si>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</si>
  <si>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</si>
  <si>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</si>
  <si>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</si>
  <si>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</si>
  <si>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</si>
  <si>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</si>
  <si>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</si>
  <si>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</si>
  <si>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</si>
  <si>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</si>
  <si>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</si>
  <si>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</si>
  <si>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</si>
  <si>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</si>
  <si>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</si>
  <si>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</si>
  <si>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</si>
  <si>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</si>
  <si>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</si>
  <si>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</si>
  <si>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</si>
  <si>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</si>
  <si>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</si>
  <si>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</si>
  <si>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</si>
  <si>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</si>
  <si>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</si>
  <si>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</si>
  <si>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</si>
  <si>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</si>
  <si>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</si>
  <si>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</si>
  <si>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</si>
  <si>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</si>
  <si>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</si>
  <si>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</si>
  <si>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</si>
  <si>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</si>
  <si>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</si>
  <si>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</si>
  <si>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</si>
  <si>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</si>
  <si>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</si>
  <si>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</si>
  <si>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</si>
  <si>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</si>
  <si>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</si>
  <si>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</si>
  <si>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</si>
  <si>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</si>
  <si>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</si>
  <si>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</si>
  <si>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</si>
  <si>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</si>
  <si>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</si>
  <si>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</si>
  <si>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</si>
  <si>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</si>
  <si>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</si>
  <si>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</si>
  <si>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</si>
  <si>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</si>
  <si>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</si>
  <si>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</si>
  <si>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</si>
  <si>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</si>
  <si>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</si>
  <si>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</si>
  <si>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</si>
  <si>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</si>
  <si>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</si>
  <si>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</si>
  <si>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</si>
  <si>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</si>
  <si>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</si>
  <si>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</si>
  <si>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</si>
  <si>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</si>
  <si>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</si>
  <si>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</si>
  <si>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</si>
  <si>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</si>
  <si>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</si>
  <si>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</si>
  <si>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</si>
  <si>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</si>
  <si>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</si>
  <si>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</si>
  <si>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</si>
  <si>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</si>
  <si>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</si>
  <si>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</si>
  <si>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</si>
  <si>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</si>
  <si>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</si>
  <si>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</si>
  <si>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</si>
  <si>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</si>
  <si>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</si>
  <si>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</si>
  <si>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</si>
  <si>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</si>
  <si>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</si>
  <si>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</si>
  <si>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</si>
  <si>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</si>
  <si>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</si>
  <si>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</si>
  <si>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</si>
  <si>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</si>
  <si>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</si>
  <si>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</si>
  <si>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</si>
  <si>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</si>
  <si>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</si>
  <si>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</si>
  <si>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</si>
  <si>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</si>
  <si>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</si>
  <si>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</si>
  <si>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</si>
  <si>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</si>
  <si>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</si>
  <si>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</si>
  <si>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</si>
  <si>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</si>
  <si>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</si>
  <si>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</si>
  <si>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</si>
  <si>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</si>
  <si>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</si>
  <si>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</si>
  <si>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</si>
  <si>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</si>
  <si>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</si>
  <si>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</si>
  <si>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</si>
  <si>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</si>
  <si>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</si>
  <si>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</si>
  <si>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</si>
  <si>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</si>
  <si>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</si>
  <si>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</si>
  <si>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</si>
  <si>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</si>
  <si>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</si>
  <si>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</si>
  <si>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</si>
  <si>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</si>
  <si>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</si>
  <si>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</si>
  <si>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</si>
  <si>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</si>
  <si>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</si>
  <si>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</si>
  <si>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</si>
  <si>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</si>
  <si>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</si>
  <si>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</si>
  <si>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</si>
  <si>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</si>
  <si>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</si>
  <si>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</si>
  <si>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</si>
  <si>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</si>
  <si>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</si>
  <si>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</si>
  <si>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</si>
  <si>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</si>
  <si>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</si>
  <si>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</si>
  <si>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</si>
  <si>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</si>
  <si>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</si>
  <si>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</si>
  <si>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</si>
  <si>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</si>
  <si>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</si>
  <si>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</si>
  <si>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</si>
  <si>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</si>
  <si>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</si>
  <si>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</si>
  <si>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</si>
  <si>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</si>
  <si>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</si>
  <si>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</si>
  <si>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</si>
  <si>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</si>
  <si>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</si>
  <si>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</si>
  <si>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</si>
  <si>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</si>
  <si>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</si>
  <si>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</si>
  <si>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</si>
  <si>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</si>
  <si>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</si>
  <si>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</si>
  <si>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</si>
  <si>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</si>
  <si>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</si>
  <si>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</si>
  <si>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</si>
  <si>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</si>
  <si>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</si>
  <si>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</si>
  <si>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</si>
  <si>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</si>
  <si>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</si>
  <si>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</si>
  <si>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</si>
  <si>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</si>
  <si>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</si>
  <si>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</si>
  <si>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</si>
  <si>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</si>
  <si>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</si>
  <si>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</si>
  <si>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</si>
  <si>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</si>
  <si>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</si>
  <si>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</si>
  <si>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</si>
  <si>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</si>
  <si>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</si>
  <si>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</si>
  <si>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</si>
  <si>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</si>
  <si>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</si>
  <si>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</si>
  <si>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</si>
  <si>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</si>
  <si>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</si>
  <si>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</si>
  <si>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</si>
  <si>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</si>
  <si>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</si>
  <si>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</si>
  <si>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</si>
  <si>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</si>
  <si>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</si>
  <si>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</si>
  <si>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</si>
  <si>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</si>
  <si>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</si>
  <si>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</si>
  <si>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</si>
  <si>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</si>
  <si>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</si>
  <si>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</si>
  <si>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</si>
  <si>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</si>
  <si>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</si>
  <si>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</si>
  <si>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</si>
  <si>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</si>
  <si>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</si>
  <si>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</si>
  <si>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</si>
  <si>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</si>
  <si>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</si>
  <si>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</si>
  <si>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</si>
  <si>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</si>
  <si>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</si>
  <si>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</si>
  <si>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</si>
  <si>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</si>
  <si>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</si>
  <si>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</si>
  <si>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</si>
  <si>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</si>
  <si>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</si>
  <si>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</si>
  <si>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</si>
  <si>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</si>
  <si>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</si>
  <si>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</si>
  <si>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</si>
  <si>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</si>
  <si>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</si>
  <si>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</si>
  <si>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</si>
  <si>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</si>
  <si>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</si>
  <si>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</si>
  <si>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</si>
  <si>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</si>
  <si>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</si>
  <si>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</si>
  <si>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</si>
  <si>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</si>
  <si>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</si>
  <si>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</si>
  <si>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</si>
  <si>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</si>
  <si>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</si>
  <si>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</si>
  <si>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</si>
  <si>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</si>
  <si>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</si>
  <si>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</si>
  <si>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</si>
  <si>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</si>
  <si>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</si>
  <si>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</si>
  <si>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</si>
  <si>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</si>
  <si>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</si>
  <si>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</si>
  <si>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</si>
  <si>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</si>
  <si>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</si>
  <si>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</si>
  <si>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</si>
  <si>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</si>
  <si>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</si>
  <si>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</si>
  <si>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</si>
  <si>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</si>
  <si>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</si>
  <si>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</si>
  <si>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</si>
  <si>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</si>
  <si>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</si>
  <si>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</si>
  <si>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</si>
  <si>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</si>
  <si>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</si>
  <si>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</si>
  <si>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</si>
  <si>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</si>
  <si>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</si>
  <si>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</si>
  <si>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</si>
  <si>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</si>
  <si>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</si>
  <si>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</si>
  <si>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</si>
  <si>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</si>
  <si>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</si>
  <si>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</si>
  <si>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</si>
  <si>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</si>
  <si>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</si>
  <si>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</si>
  <si>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</si>
  <si>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</si>
  <si>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</si>
  <si>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</si>
  <si>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</si>
  <si>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</si>
  <si>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</si>
  <si>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</si>
  <si>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</si>
  <si>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</si>
  <si>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</si>
  <si>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</si>
  <si>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</si>
  <si>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</si>
  <si>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</si>
  <si>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</si>
  <si>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</si>
  <si>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</si>
  <si>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</si>
  <si>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</si>
  <si>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</si>
  <si>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</si>
  <si>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</si>
  <si>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</si>
  <si>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</si>
  <si>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</si>
  <si>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</si>
  <si>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</si>
  <si>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</si>
  <si>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</si>
  <si>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</si>
  <si>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</si>
  <si>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</si>
  <si>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</si>
  <si>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</si>
  <si>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</si>
  <si>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</si>
  <si>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</si>
  <si>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</si>
  <si>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</si>
  <si>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</si>
  <si>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</si>
  <si>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</si>
  <si>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</si>
  <si>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</si>
  <si>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</si>
  <si>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</si>
  <si>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</si>
  <si>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</si>
  <si>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</si>
  <si>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</si>
  <si>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</si>
  <si>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</si>
  <si>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</si>
  <si>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</si>
  <si>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</si>
  <si>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</si>
  <si>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</si>
  <si>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</si>
  <si>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</si>
  <si>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</si>
  <si>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</si>
  <si>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</si>
  <si>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</si>
  <si>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</si>
  <si>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</si>
  <si>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</si>
  <si>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</si>
  <si>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</si>
  <si>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</si>
  <si>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</si>
  <si>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</si>
  <si>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</si>
  <si>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</si>
  <si>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</si>
  <si>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</si>
  <si>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</si>
  <si>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</si>
  <si>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</si>
  <si>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</si>
  <si>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</si>
  <si>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</si>
  <si>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</si>
  <si>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</si>
  <si>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</si>
  <si>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</si>
  <si>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</si>
  <si>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</si>
  <si>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</si>
  <si>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</si>
  <si>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</si>
  <si>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</si>
  <si>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</si>
  <si>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</si>
  <si>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</si>
  <si>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</si>
  <si>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</si>
  <si>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</si>
  <si>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</si>
  <si>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</si>
  <si>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</si>
  <si>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</si>
  <si>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</si>
  <si>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</si>
  <si>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</si>
  <si>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</si>
  <si>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</si>
  <si>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</si>
  <si>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</si>
  <si>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</si>
  <si>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</si>
  <si>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</si>
  <si>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</si>
  <si>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</si>
  <si>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</si>
  <si>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</si>
  <si>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</si>
  <si>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</si>
  <si>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</si>
  <si>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</si>
  <si>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</si>
  <si>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</si>
  <si>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</si>
  <si>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</si>
  <si>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</si>
  <si>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</si>
  <si>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</si>
  <si>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</si>
  <si>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</si>
  <si>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</si>
  <si>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</si>
  <si>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</si>
  <si>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</si>
  <si>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</si>
  <si>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</si>
  <si>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</si>
  <si>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</si>
  <si>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</si>
  <si>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</si>
  <si>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</si>
  <si>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</si>
  <si>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</si>
  <si>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</si>
  <si>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</si>
  <si>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</si>
  <si>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</si>
  <si>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</si>
  <si>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</si>
  <si>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</si>
  <si>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</si>
  <si>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</si>
  <si>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</si>
  <si>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</si>
  <si>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</si>
  <si>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</si>
  <si>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</si>
  <si>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</si>
  <si>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</si>
  <si>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</si>
  <si>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</si>
  <si>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</si>
  <si>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</si>
  <si>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</si>
  <si>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</si>
  <si>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</si>
  <si>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</si>
  <si>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</si>
  <si>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</si>
  <si>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</si>
  <si>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</si>
  <si>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</si>
  <si>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</si>
  <si>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</si>
  <si>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</si>
  <si>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</si>
  <si>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</si>
  <si>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</si>
  <si>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</si>
  <si>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</si>
  <si>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</si>
  <si>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</si>
  <si>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</si>
  <si>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</si>
  <si>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</si>
  <si>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</si>
  <si>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</si>
  <si>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</si>
  <si>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</si>
  <si>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</si>
  <si>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</si>
  <si>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</si>
  <si>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</si>
  <si>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</si>
  <si>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</si>
  <si>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</si>
  <si>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</si>
  <si>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</si>
  <si>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</si>
  <si>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</si>
  <si>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</si>
  <si>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</si>
  <si>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</si>
  <si>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</si>
  <si>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</si>
  <si>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</si>
  <si>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</si>
  <si>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</si>
  <si>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</si>
  <si>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</si>
  <si>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</si>
  <si>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</si>
  <si>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</si>
  <si>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</si>
  <si>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</si>
  <si>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</si>
  <si>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</si>
  <si>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</si>
  <si>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</si>
  <si>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</si>
  <si>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</si>
  <si>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</si>
  <si>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</si>
  <si>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</si>
  <si>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</si>
  <si>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</si>
  <si>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</si>
  <si>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</si>
  <si>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</si>
  <si>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</si>
  <si>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</si>
  <si>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</si>
  <si>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</si>
  <si>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</si>
  <si>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</si>
  <si>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</si>
  <si>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</si>
  <si>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</si>
  <si>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</si>
  <si>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</si>
  <si>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</si>
  <si>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</si>
  <si>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</si>
  <si>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</si>
  <si>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</si>
  <si>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</si>
  <si>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</si>
  <si>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</si>
  <si>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</si>
  <si>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</si>
  <si>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</si>
  <si>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</si>
  <si>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</si>
  <si>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</si>
  <si>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</si>
  <si>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</si>
  <si>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</si>
  <si>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</si>
  <si>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</si>
  <si>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</si>
  <si>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</si>
  <si>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</si>
  <si>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</si>
  <si>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</si>
  <si>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</si>
  <si>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</si>
  <si>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</si>
  <si>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</si>
  <si>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</si>
  <si>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</si>
  <si>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</si>
  <si>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</si>
  <si>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</si>
  <si>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</si>
  <si>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</si>
  <si>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</si>
  <si>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</si>
  <si>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</si>
  <si>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</si>
  <si>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</si>
  <si>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</si>
  <si>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</si>
  <si>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</si>
  <si>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</si>
  <si>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</si>
  <si>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</si>
  <si>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</si>
  <si>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</si>
  <si>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</si>
  <si>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</si>
  <si>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</si>
  <si>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</si>
  <si>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</si>
  <si>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</si>
  <si>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</si>
  <si>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</si>
  <si>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</si>
  <si>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</si>
  <si>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</si>
  <si>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</si>
  <si>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</si>
  <si>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</si>
  <si>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</si>
  <si>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</si>
  <si>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</si>
  <si>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</si>
  <si>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</si>
  <si>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</si>
  <si>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</si>
  <si>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</si>
  <si>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</si>
  <si>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</si>
  <si>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</si>
  <si>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</si>
  <si>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</si>
  <si>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</si>
  <si>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</si>
  <si>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</si>
  <si>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</si>
  <si>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</si>
  <si>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</si>
  <si>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</si>
  <si>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</si>
  <si>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</si>
  <si>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</si>
  <si>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</si>
  <si>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</si>
  <si>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</si>
  <si>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</si>
  <si>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</si>
  <si>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</si>
  <si>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</si>
  <si>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</si>
  <si>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</si>
  <si>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</si>
  <si>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</si>
  <si>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</si>
  <si>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</si>
  <si>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</si>
  <si>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</si>
  <si>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</si>
  <si>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</si>
  <si>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</si>
  <si>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</si>
  <si>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</si>
  <si>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</si>
  <si>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</si>
  <si>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</si>
  <si>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</si>
  <si>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</si>
  <si>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</si>
  <si>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</si>
  <si>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</si>
  <si>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</si>
  <si>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</si>
  <si>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</si>
  <si>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</si>
  <si>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</si>
  <si>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</si>
  <si>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</si>
  <si>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</si>
  <si>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</si>
  <si>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</si>
  <si>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</si>
  <si>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</si>
  <si>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</si>
  <si>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</si>
  <si>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</si>
  <si>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</si>
  <si>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</si>
  <si>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</si>
  <si>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</si>
  <si>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</si>
  <si>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</si>
  <si>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</si>
  <si>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</si>
  <si>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</si>
  <si>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</si>
  <si>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</si>
  <si>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</si>
  <si>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</si>
  <si>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</si>
  <si>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</si>
  <si>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</si>
  <si>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</si>
  <si>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</si>
  <si>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</si>
  <si>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</si>
  <si>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</si>
  <si>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</si>
  <si>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</si>
  <si>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</si>
  <si>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</si>
  <si>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</si>
  <si>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</si>
  <si>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</si>
  <si>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</si>
  <si>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</si>
  <si>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</si>
  <si>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</si>
  <si>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</si>
  <si>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</si>
  <si>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</si>
  <si>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</si>
  <si>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</si>
  <si>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</si>
  <si>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</si>
  <si>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</si>
  <si>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</si>
  <si>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</si>
  <si>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</si>
  <si>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</si>
  <si>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</si>
  <si>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</si>
  <si>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</si>
  <si>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</si>
  <si>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</si>
  <si>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</si>
  <si>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</si>
  <si>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</si>
  <si>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</si>
  <si>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</si>
  <si>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</si>
  <si>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</si>
  <si>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</si>
  <si>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</si>
  <si>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</si>
  <si>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</si>
  <si>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</si>
  <si>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</si>
  <si>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</si>
  <si>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</si>
  <si>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</si>
  <si>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</si>
  <si>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</si>
  <si>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</si>
  <si>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</si>
  <si>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</si>
  <si>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</si>
  <si>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</si>
  <si>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</si>
  <si>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</si>
  <si>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</si>
  <si>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</si>
  <si>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</si>
  <si>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</si>
  <si>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</si>
  <si>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</si>
  <si>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</si>
  <si>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</si>
  <si>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</si>
  <si>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</si>
  <si>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</si>
  <si>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</si>
  <si>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</si>
  <si>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</si>
  <si>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</si>
  <si>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</si>
  <si>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</si>
  <si>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</si>
  <si>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</si>
  <si>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</si>
  <si>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</si>
  <si>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</si>
  <si>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</si>
  <si>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</si>
  <si>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</si>
  <si>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</si>
  <si>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</si>
  <si>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</si>
  <si>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</si>
  <si>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</si>
  <si>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</si>
  <si>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</si>
  <si>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</si>
  <si>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</si>
  <si>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</si>
  <si>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</si>
  <si>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</si>
  <si>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</si>
  <si>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</si>
  <si>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</si>
  <si>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</si>
  <si>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</si>
  <si>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</si>
  <si>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</si>
  <si>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</si>
  <si>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</si>
  <si>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</si>
  <si>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</si>
  <si>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</si>
  <si>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</si>
  <si>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</si>
  <si>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</si>
  <si>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</si>
  <si>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</si>
  <si>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</si>
  <si>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</si>
  <si>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</si>
  <si>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</si>
  <si>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</si>
  <si>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</si>
  <si>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</si>
  <si>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</si>
  <si>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</si>
  <si>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</si>
  <si>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</si>
  <si>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</si>
  <si>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</si>
  <si>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</si>
  <si>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</si>
  <si>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</si>
  <si>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</si>
  <si>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</si>
  <si>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</si>
  <si>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</si>
  <si>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</si>
  <si>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</si>
  <si>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</si>
  <si>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</si>
  <si>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</si>
  <si>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</si>
  <si>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</si>
  <si>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</si>
  <si>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</si>
  <si>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</si>
  <si>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</si>
  <si>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</si>
  <si>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</si>
  <si>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</si>
  <si>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</si>
  <si>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</si>
  <si>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</si>
  <si>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</si>
  <si>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</si>
  <si>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</si>
  <si>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</si>
  <si>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</si>
  <si>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</si>
  <si>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</si>
  <si>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</si>
  <si>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</si>
  <si>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</si>
  <si>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</si>
  <si>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</si>
  <si>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</si>
  <si>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</si>
  <si>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</si>
  <si>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</si>
  <si>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</si>
  <si>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</si>
  <si>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</si>
  <si>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</si>
  <si>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</si>
  <si>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</si>
  <si>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</si>
  <si>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</si>
  <si>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</si>
  <si>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</si>
  <si>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</si>
  <si>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</si>
  <si>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</si>
  <si>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</si>
  <si>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</si>
  <si>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</si>
  <si>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</si>
  <si>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</si>
  <si>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</si>
  <si>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</si>
  <si>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</si>
  <si>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</si>
  <si>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</si>
  <si>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</si>
  <si>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</si>
  <si>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</si>
  <si>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</si>
  <si>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</si>
  <si>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</si>
  <si>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</si>
  <si>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</si>
  <si>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</si>
  <si>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</si>
  <si>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</si>
  <si>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</si>
  <si>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</si>
  <si>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</si>
  <si>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</si>
  <si>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</si>
  <si>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</si>
  <si>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</si>
  <si>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</si>
  <si>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</si>
  <si>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</si>
  <si>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</si>
  <si>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</si>
  <si>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</si>
  <si>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</si>
  <si>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</si>
  <si>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</si>
  <si>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</si>
  <si>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</si>
  <si>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</si>
  <si>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</si>
  <si>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</si>
  <si>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</si>
  <si>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</si>
  <si>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</si>
  <si>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</si>
  <si>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</si>
  <si>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</si>
  <si>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</si>
  <si>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</si>
  <si>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</si>
  <si>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</si>
  <si>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</si>
  <si>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</si>
  <si>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</si>
  <si>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</si>
  <si>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</si>
  <si>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</si>
  <si>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</si>
  <si>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</si>
  <si>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</si>
  <si>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</si>
  <si>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</si>
  <si>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</si>
  <si>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</si>
  <si>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</si>
  <si>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</si>
  <si>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</si>
  <si>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</si>
  <si>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</si>
  <si>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</si>
  <si>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</si>
  <si>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</si>
  <si>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</si>
  <si>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</si>
  <si>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</si>
  <si>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</si>
  <si>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</si>
  <si>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</si>
  <si>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</si>
  <si>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</si>
  <si>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</si>
  <si>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</si>
  <si>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</si>
  <si>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</si>
  <si>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</si>
  <si>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</si>
  <si>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</si>
  <si>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</si>
  <si>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</si>
  <si>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</si>
  <si>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</si>
  <si>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</si>
  <si>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</si>
  <si>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</si>
  <si>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</si>
  <si>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</si>
  <si>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</si>
  <si>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</si>
  <si>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</si>
  <si>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</si>
  <si>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</si>
  <si>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</si>
  <si>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</si>
  <si>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</si>
  <si>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</si>
  <si>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</si>
  <si>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</si>
  <si>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</si>
  <si>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</si>
  <si>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</si>
  <si>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</si>
  <si>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</si>
  <si>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</si>
  <si>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</si>
  <si>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</si>
  <si>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</si>
  <si>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</si>
  <si>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</si>
  <si>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</si>
  <si>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</si>
  <si>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</si>
  <si>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</si>
  <si>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</si>
  <si>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</si>
  <si>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</si>
  <si>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</si>
  <si>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</si>
  <si>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</si>
  <si>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</si>
  <si>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</si>
  <si>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</si>
  <si>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</si>
  <si>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</si>
  <si>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</si>
  <si>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</si>
  <si>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</si>
  <si>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</si>
  <si>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</si>
  <si>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</si>
  <si>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</si>
  <si>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</si>
  <si>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</si>
  <si>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</si>
  <si>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</si>
  <si>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</si>
  <si>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</si>
  <si>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</si>
  <si>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</si>
  <si>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</si>
  <si>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</si>
  <si>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</si>
  <si>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</si>
  <si>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</si>
  <si>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</si>
  <si>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</si>
  <si>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</si>
  <si>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</si>
  <si>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</si>
  <si>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</si>
  <si>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</si>
  <si>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</si>
  <si>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</si>
  <si>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</si>
  <si>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</si>
  <si>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</si>
  <si>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</si>
  <si>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</si>
  <si>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</si>
  <si>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</si>
  <si>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</si>
  <si>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</si>
  <si>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</si>
  <si>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</si>
  <si>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</si>
  <si>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</si>
  <si>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</si>
  <si>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</si>
  <si>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</si>
  <si>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</si>
  <si>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</si>
  <si>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</si>
  <si>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</si>
  <si>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</si>
  <si>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</si>
  <si>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</si>
  <si>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</si>
  <si>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</si>
  <si>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</si>
  <si>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</si>
  <si>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</si>
  <si>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</si>
  <si>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</si>
  <si>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</si>
  <si>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</si>
  <si>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</si>
  <si>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</si>
  <si>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</si>
  <si>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</si>
  <si>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</si>
  <si>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</si>
  <si>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</si>
  <si>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</si>
  <si>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</si>
  <si>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</si>
  <si>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</si>
  <si>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</si>
  <si>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</si>
  <si>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</si>
  <si>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</si>
  <si>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</si>
  <si>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</si>
  <si>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</si>
  <si>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</si>
  <si>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</si>
  <si>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</si>
  <si>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</si>
  <si>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</si>
  <si>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</si>
  <si>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</si>
  <si>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</si>
  <si>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</si>
  <si>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</si>
  <si>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</si>
  <si>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</si>
  <si>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</si>
  <si>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</si>
  <si>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</si>
  <si>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</si>
  <si>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</si>
  <si>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</si>
  <si>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</si>
  <si>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</si>
  <si>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</si>
  <si>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</si>
  <si>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</si>
  <si>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</si>
  <si>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</si>
  <si>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</si>
  <si>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</si>
  <si>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</si>
  <si>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</si>
  <si>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</si>
  <si>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</si>
  <si>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</si>
  <si>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</si>
  <si>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</si>
  <si>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</si>
  <si>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</si>
  <si>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</si>
  <si>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</si>
  <si>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</si>
  <si>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</si>
  <si>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</si>
  <si>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</si>
  <si>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</si>
  <si>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</si>
  <si>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</si>
  <si>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</si>
  <si>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</si>
  <si>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</si>
  <si>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</si>
  <si>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</si>
  <si>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</si>
  <si>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</si>
  <si>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</si>
  <si>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</si>
  <si>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</si>
  <si>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</si>
  <si>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</si>
  <si>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</si>
  <si>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</si>
  <si>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</si>
  <si>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</si>
  <si>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</si>
  <si>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</si>
  <si>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</si>
  <si>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</si>
  <si>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</si>
  <si>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</si>
  <si>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</si>
  <si>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</si>
  <si>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</si>
  <si>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</si>
  <si>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</si>
  <si>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</si>
  <si>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</si>
  <si>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</si>
  <si>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</si>
  <si>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</si>
  <si>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</si>
  <si>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</si>
  <si>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</si>
  <si>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</si>
  <si>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</si>
  <si>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</si>
  <si>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</si>
  <si>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</si>
  <si>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</si>
  <si>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</si>
  <si>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</si>
  <si>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</si>
  <si>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</si>
  <si>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</si>
  <si>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</si>
  <si>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</si>
  <si>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</si>
  <si>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</si>
  <si>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</si>
  <si>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</si>
  <si>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</si>
  <si>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</si>
  <si>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</si>
  <si>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</si>
  <si>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</si>
  <si>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</si>
  <si>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</si>
  <si>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</si>
  <si>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</si>
  <si>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</si>
  <si>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</si>
  <si>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</si>
  <si>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</si>
  <si>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</si>
  <si>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</si>
  <si>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</si>
  <si>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</si>
  <si>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</si>
  <si>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</si>
  <si>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</si>
  <si>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</si>
  <si>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</si>
  <si>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</si>
  <si>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</si>
  <si>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</si>
  <si>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</si>
  <si>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</si>
  <si>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</si>
  <si>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</si>
  <si>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</si>
  <si>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</si>
  <si>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</si>
  <si>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</si>
  <si>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</si>
  <si>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</si>
  <si>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</si>
  <si>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</si>
  <si>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</si>
  <si>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</si>
  <si>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</si>
  <si>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</si>
  <si>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</si>
  <si>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</si>
  <si>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</si>
  <si>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</si>
  <si>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</si>
  <si>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</si>
  <si>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</si>
  <si>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</si>
  <si>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</si>
  <si>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</si>
  <si>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</si>
  <si>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</si>
  <si>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</si>
  <si>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</si>
  <si>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</si>
  <si>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</si>
  <si>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</si>
  <si>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</si>
  <si>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</si>
  <si>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</si>
  <si>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</si>
  <si>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</si>
  <si>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</si>
  <si>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</si>
  <si>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</si>
  <si>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</si>
  <si>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</si>
  <si>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</si>
  <si>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</si>
  <si>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</si>
  <si>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</si>
  <si>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</si>
  <si>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</si>
  <si>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</si>
  <si>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</si>
  <si>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</si>
  <si>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</si>
  <si>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</si>
  <si>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</si>
  <si>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</si>
  <si>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</si>
  <si>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</si>
  <si>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</si>
  <si>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</si>
  <si>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</si>
  <si>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</si>
  <si>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</si>
  <si>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</si>
  <si>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</si>
  <si>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</si>
  <si>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</si>
  <si>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</si>
  <si>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</si>
  <si>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</si>
  <si>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</si>
  <si>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</si>
  <si>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</si>
  <si>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</si>
  <si>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</si>
  <si>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</si>
  <si>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</si>
  <si>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</si>
  <si>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</si>
  <si>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</si>
  <si>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</si>
  <si>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</si>
  <si>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</si>
  <si>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</si>
  <si>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</si>
  <si>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</si>
  <si>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</si>
  <si>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</si>
  <si>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</si>
  <si>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</si>
  <si>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</si>
  <si>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</si>
  <si>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</si>
  <si>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</si>
  <si>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</si>
  <si>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</si>
  <si>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</si>
  <si>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</si>
  <si>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</si>
  <si>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</si>
  <si>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</si>
  <si>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</si>
  <si>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</si>
  <si>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</si>
  <si>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</si>
  <si>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</si>
  <si>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</si>
  <si>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</si>
  <si>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</si>
  <si>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</si>
  <si>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</si>
  <si>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</si>
  <si>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</si>
  <si>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</si>
  <si>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</si>
  <si>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</si>
  <si>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</si>
  <si>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</si>
  <si>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</si>
  <si>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</si>
  <si>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</si>
  <si>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</si>
  <si>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</si>
  <si>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</si>
  <si>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</si>
  <si>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</si>
  <si>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</si>
  <si>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</si>
  <si>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</si>
  <si>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</si>
  <si>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</si>
  <si>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</si>
  <si>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</si>
  <si>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</si>
  <si>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</si>
  <si>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</si>
  <si>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</si>
  <si>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</si>
  <si>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</si>
  <si>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</si>
  <si>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</si>
  <si>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</si>
  <si>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</si>
  <si>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</si>
  <si>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</si>
  <si>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</si>
  <si>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</si>
  <si>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</si>
  <si>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</si>
  <si>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</si>
  <si>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</si>
  <si>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</si>
  <si>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</si>
  <si>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</si>
  <si>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</si>
  <si>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</si>
  <si>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</si>
  <si>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</si>
  <si>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</si>
  <si>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</si>
  <si>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</si>
  <si>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</si>
  <si>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</si>
  <si>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</si>
  <si>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</si>
  <si>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</si>
  <si>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</si>
  <si>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</si>
  <si>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</si>
  <si>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</si>
  <si>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</si>
  <si>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</si>
  <si>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</si>
  <si>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</si>
  <si>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</si>
  <si>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</si>
  <si>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</si>
  <si>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</si>
  <si>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</si>
  <si>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</si>
  <si>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</si>
  <si>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</si>
  <si>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</si>
  <si>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</si>
  <si>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</si>
  <si>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</si>
  <si>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</si>
  <si>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</si>
  <si>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</si>
  <si>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</si>
  <si>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</si>
  <si>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</si>
  <si>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</si>
  <si>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</si>
  <si>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</si>
  <si>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</si>
  <si>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</si>
  <si>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</si>
  <si>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</si>
  <si>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</si>
  <si>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</si>
  <si>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</si>
  <si>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</si>
  <si>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</si>
  <si>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</si>
  <si>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</si>
  <si>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</si>
  <si>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</si>
  <si>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</si>
  <si>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</si>
  <si>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</si>
  <si>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</si>
  <si>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</si>
  <si>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</si>
  <si>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</si>
  <si>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</si>
  <si>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</si>
  <si>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</si>
  <si>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</si>
  <si>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</si>
  <si>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</si>
  <si>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</si>
  <si>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</si>
  <si>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</si>
  <si>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</si>
  <si>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</si>
  <si>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</si>
  <si>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</si>
  <si>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</si>
  <si>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</si>
  <si>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</si>
  <si>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</si>
  <si>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</si>
  <si>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</si>
  <si>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</si>
  <si>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</si>
  <si>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</si>
  <si>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</si>
  <si>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</si>
  <si>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</si>
  <si>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</si>
  <si>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</si>
  <si>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</si>
  <si>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</si>
  <si>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</si>
  <si>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</si>
  <si>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</si>
  <si>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</si>
  <si>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</si>
  <si>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</si>
  <si>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</si>
  <si>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</si>
  <si>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</si>
  <si>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</si>
  <si>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</si>
  <si>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</si>
  <si>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</si>
  <si>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</si>
  <si>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</si>
  <si>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</si>
  <si>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</si>
  <si>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</si>
  <si>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</si>
  <si>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</si>
  <si>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</si>
  <si>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</si>
  <si>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</si>
  <si>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</si>
  <si>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</si>
  <si>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</si>
  <si>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</si>
  <si>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</si>
  <si>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</si>
  <si>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</si>
  <si>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</si>
  <si>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</si>
  <si>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</si>
  <si>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</si>
  <si>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</si>
  <si>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</si>
  <si>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</si>
  <si>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</si>
  <si>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</si>
  <si>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</si>
  <si>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</si>
  <si>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</si>
  <si>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</si>
  <si>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</si>
  <si>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</si>
  <si>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</si>
  <si>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</si>
  <si>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</si>
  <si>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</si>
  <si>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</si>
  <si>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</si>
  <si>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</si>
  <si>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</si>
  <si>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</si>
  <si>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</si>
  <si>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</si>
  <si>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</si>
  <si>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</si>
  <si>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</si>
  <si>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</si>
  <si>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</si>
  <si>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</si>
  <si>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</si>
  <si>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</si>
  <si>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</si>
  <si>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</si>
  <si>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</si>
  <si>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</si>
  <si>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</si>
  <si>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</si>
  <si>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</si>
  <si>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</si>
  <si>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</si>
  <si>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</si>
  <si>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</si>
  <si>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</si>
  <si>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</si>
  <si>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</si>
  <si>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</si>
  <si>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</si>
  <si>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</si>
  <si>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</si>
  <si>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</si>
  <si>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</si>
  <si>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</si>
  <si>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</si>
  <si>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</si>
  <si>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</si>
  <si>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</si>
  <si>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</si>
  <si>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</si>
  <si>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</si>
  <si>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</si>
  <si>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</si>
  <si>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</si>
  <si>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</si>
  <si>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</si>
  <si>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</si>
  <si>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</si>
  <si>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</si>
  <si>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</si>
  <si>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</si>
  <si>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</si>
  <si>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</si>
  <si>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</si>
  <si>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</si>
  <si>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</si>
  <si>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</si>
  <si>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</si>
  <si>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</si>
  <si>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</si>
  <si>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</si>
  <si>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</si>
  <si>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</si>
  <si>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</si>
  <si>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</si>
  <si>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</si>
  <si>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</si>
  <si>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</si>
  <si>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</si>
  <si>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</si>
  <si>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</si>
  <si>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</si>
  <si>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</si>
  <si>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</si>
  <si>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</si>
  <si>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</si>
  <si>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</si>
  <si>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</si>
  <si>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</si>
  <si>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</si>
  <si>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</si>
  <si>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</si>
  <si>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</si>
  <si>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</si>
  <si>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</si>
  <si>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</si>
  <si>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</si>
  <si>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</si>
  <si>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</si>
  <si>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</si>
  <si>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</si>
  <si>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</si>
  <si>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</si>
  <si>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</si>
  <si>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</si>
  <si>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</si>
  <si>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</si>
  <si>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</si>
  <si>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</si>
  <si>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</si>
  <si>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</si>
  <si>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</si>
  <si>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</si>
  <si>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</si>
  <si>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</si>
  <si>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</si>
  <si>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</si>
  <si>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</si>
  <si>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</si>
  <si>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</si>
  <si>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</si>
  <si>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</si>
  <si>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</si>
  <si>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</si>
  <si>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</si>
  <si>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</si>
  <si>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</si>
  <si>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</si>
  <si>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</si>
  <si>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</si>
  <si>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</si>
  <si>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</si>
  <si>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</si>
  <si>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</si>
  <si>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</si>
  <si>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</si>
  <si>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</si>
  <si>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</si>
  <si>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</si>
  <si>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</si>
  <si>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</si>
  <si>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</si>
  <si>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</si>
  <si>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</si>
  <si>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</si>
  <si>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</si>
  <si>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</si>
  <si>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</si>
  <si>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</si>
  <si>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</si>
  <si>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</si>
  <si>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</si>
  <si>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</si>
  <si>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</si>
  <si>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</si>
  <si>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</si>
  <si>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</si>
  <si>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</si>
  <si>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</si>
  <si>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</si>
  <si>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</si>
  <si>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</si>
  <si>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</si>
  <si>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</si>
  <si>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</si>
  <si>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</si>
  <si>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</si>
  <si>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</si>
  <si>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</si>
  <si>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</si>
  <si>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</si>
  <si>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</si>
  <si>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</si>
  <si>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</si>
  <si>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</si>
  <si>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</si>
  <si>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</si>
  <si>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</si>
  <si>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</si>
  <si>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</si>
  <si>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</si>
  <si>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</si>
  <si>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</si>
  <si>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</si>
  <si>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</si>
  <si>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</si>
  <si>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</si>
  <si>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</si>
  <si>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</si>
  <si>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</si>
  <si>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</si>
  <si>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</si>
  <si>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</si>
  <si>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</si>
  <si>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</si>
  <si>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</si>
  <si>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</si>
  <si>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</si>
  <si>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</si>
  <si>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</si>
  <si>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</si>
  <si>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</si>
  <si>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</si>
  <si>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</si>
  <si>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</si>
  <si>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</si>
  <si>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</si>
  <si>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</si>
  <si>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</si>
  <si>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</si>
  <si>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</si>
  <si>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</si>
  <si>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</si>
  <si>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</si>
  <si>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</si>
  <si>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</si>
  <si>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</si>
  <si>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</si>
  <si>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</si>
  <si>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</si>
  <si>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</si>
  <si>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</si>
  <si>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</si>
  <si>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</si>
  <si>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</si>
  <si>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</si>
  <si>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</si>
  <si>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</si>
  <si>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</si>
  <si>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</si>
  <si>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</si>
  <si>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</si>
  <si>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</si>
  <si>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</si>
  <si>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</si>
  <si>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</si>
  <si>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</si>
  <si>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</si>
  <si>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</si>
  <si>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</si>
  <si>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</si>
  <si>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</si>
  <si>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</si>
  <si>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</si>
  <si>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</si>
  <si>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</si>
  <si>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</si>
  <si>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</si>
  <si>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</si>
  <si>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</si>
  <si>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</si>
  <si>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</si>
  <si>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</si>
  <si>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</si>
  <si>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</si>
  <si>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</si>
  <si>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</si>
  <si>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</si>
  <si>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</si>
  <si>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</si>
  <si>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</si>
  <si>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</si>
  <si>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</si>
  <si>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</si>
  <si>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</si>
  <si>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</si>
  <si>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</si>
  <si>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</si>
  <si>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</si>
  <si>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</si>
  <si>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</si>
  <si>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</si>
  <si>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</si>
  <si>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</si>
  <si>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</si>
  <si>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</si>
  <si>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</si>
  <si>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</si>
  <si>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</si>
  <si>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</si>
  <si>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</si>
  <si>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</si>
  <si>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</si>
  <si>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</si>
  <si>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</si>
  <si>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</si>
  <si>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</si>
  <si>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</si>
  <si>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</si>
  <si>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</si>
  <si>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</si>
  <si>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</si>
  <si>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</si>
  <si>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</si>
  <si>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</si>
  <si>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</si>
  <si>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</si>
  <si>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</si>
  <si>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</si>
  <si>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</si>
  <si>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</si>
  <si>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</si>
  <si>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</si>
  <si>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</si>
  <si>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</si>
  <si>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</si>
  <si>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</si>
  <si>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</si>
  <si>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</si>
  <si>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</si>
  <si>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</si>
  <si>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</si>
  <si>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</si>
  <si>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</si>
  <si>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</si>
  <si>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</si>
  <si>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</si>
  <si>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</si>
  <si>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</si>
  <si>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</si>
  <si>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</si>
  <si>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</si>
  <si>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</si>
  <si>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</si>
  <si>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</si>
  <si>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</si>
  <si>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</si>
  <si>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</si>
  <si>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</si>
  <si>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</si>
  <si>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</si>
  <si>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</si>
  <si>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</si>
  <si>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</si>
  <si>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</si>
  <si>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</si>
  <si>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</si>
  <si>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</si>
  <si>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</si>
  <si>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</si>
  <si>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</si>
  <si>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</si>
  <si>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</si>
  <si>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</si>
  <si>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</si>
  <si>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</si>
  <si>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</si>
  <si>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</si>
  <si>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</si>
  <si>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</si>
  <si>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</si>
  <si>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</si>
  <si>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</si>
  <si>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</si>
  <si>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</si>
  <si>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</si>
  <si>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</si>
  <si>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</si>
  <si>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</si>
  <si>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</si>
  <si>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</si>
  <si>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</si>
  <si>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</si>
  <si>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</si>
  <si>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</si>
  <si>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</si>
  <si>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</si>
  <si>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</si>
  <si>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</si>
  <si>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</si>
  <si>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</si>
  <si>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</si>
  <si>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</si>
  <si>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</si>
  <si>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</si>
  <si>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</si>
  <si>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</si>
  <si>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</si>
  <si>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</si>
  <si>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</si>
  <si>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</si>
  <si>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</si>
  <si>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</si>
  <si>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</si>
  <si>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</si>
  <si>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</si>
  <si>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</si>
  <si>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</si>
  <si>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</si>
  <si>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</si>
  <si>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</si>
  <si>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</si>
  <si>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</si>
  <si>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</si>
  <si>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</si>
  <si>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</si>
  <si>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</si>
  <si>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</si>
  <si>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</si>
  <si>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</si>
  <si>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</si>
  <si>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</si>
  <si>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</si>
  <si>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</si>
  <si>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</si>
  <si>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</si>
  <si>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</si>
  <si>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</si>
  <si>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</si>
  <si>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</si>
  <si>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</si>
  <si>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</si>
  <si>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</si>
  <si>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</si>
  <si>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</si>
  <si>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</si>
  <si>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</si>
  <si>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</si>
  <si>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</si>
  <si>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</si>
  <si>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</si>
  <si>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</si>
  <si>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</si>
  <si>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</si>
  <si>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</si>
  <si>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</si>
  <si>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</si>
  <si>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</si>
  <si>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</si>
  <si>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</si>
  <si>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</si>
  <si>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</si>
  <si>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</si>
  <si>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</si>
  <si>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</si>
  <si>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</si>
  <si>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</si>
  <si>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</si>
  <si>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</si>
  <si>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</si>
  <si>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</si>
  <si>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</si>
  <si>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</si>
  <si>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</si>
  <si>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</si>
  <si>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</si>
  <si>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</si>
  <si>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</si>
  <si>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</si>
  <si>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</si>
  <si>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</si>
  <si>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</si>
  <si>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</si>
  <si>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</si>
  <si>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</si>
  <si>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</si>
  <si>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</si>
  <si>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</si>
  <si>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</si>
  <si>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</si>
  <si>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</si>
  <si>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</si>
  <si>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</si>
  <si>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</si>
  <si>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</si>
  <si>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</si>
  <si>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</si>
  <si>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</si>
  <si>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</si>
  <si>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</si>
  <si>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</si>
  <si>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</si>
  <si>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</si>
  <si>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</si>
  <si>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</si>
  <si>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</si>
  <si>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</si>
  <si>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</si>
  <si>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</si>
  <si>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</si>
  <si>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</si>
  <si>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</si>
  <si>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</si>
  <si>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</si>
  <si>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</si>
  <si>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</si>
  <si>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</si>
  <si>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</si>
  <si>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</si>
  <si>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</si>
  <si>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</si>
  <si>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</si>
  <si>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</si>
  <si>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</si>
  <si>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</si>
  <si>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</si>
  <si>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</si>
  <si>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</si>
  <si>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</si>
  <si>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</si>
  <si>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</si>
  <si>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</si>
  <si>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</si>
  <si>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</si>
  <si>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</si>
  <si>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</si>
  <si>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</si>
  <si>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</si>
  <si>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</si>
  <si>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</si>
  <si>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</si>
  <si>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</si>
  <si>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</si>
  <si>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</si>
  <si>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</si>
  <si>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</si>
  <si>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</si>
  <si>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</si>
  <si>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</si>
  <si>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</si>
  <si>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</si>
  <si>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</si>
  <si>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</si>
  <si>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</si>
  <si>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</si>
  <si>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</si>
  <si>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</si>
  <si>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</si>
  <si>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</si>
  <si>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</si>
  <si>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</si>
  <si>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</si>
  <si>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</si>
  <si>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</si>
  <si>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</si>
  <si>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</si>
  <si>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</si>
  <si>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</si>
  <si>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</si>
  <si>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</si>
  <si>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</si>
  <si>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</si>
  <si>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</si>
  <si>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</si>
  <si>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</si>
  <si>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</si>
  <si>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</si>
  <si>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</si>
  <si>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</si>
  <si>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</si>
  <si>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</si>
  <si>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</si>
  <si>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</si>
  <si>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</si>
  <si>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</si>
  <si>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</si>
  <si>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</si>
  <si>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</si>
  <si>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</si>
  <si>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</si>
  <si>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</si>
  <si>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</si>
  <si>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</si>
  <si>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</si>
  <si>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</si>
  <si>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</si>
  <si>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</si>
  <si>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</si>
  <si>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</si>
  <si>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</si>
  <si>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</si>
  <si>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</si>
  <si>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</si>
  <si>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</si>
  <si>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</si>
  <si>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</si>
  <si>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</si>
  <si>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</si>
  <si>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</si>
  <si>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</si>
  <si>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</si>
  <si>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</si>
  <si>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</si>
  <si>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</si>
  <si>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</si>
  <si>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</si>
  <si>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</si>
  <si>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</si>
  <si>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</si>
  <si>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</si>
  <si>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</si>
  <si>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</si>
  <si>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</si>
  <si>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</si>
  <si>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</si>
  <si>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</si>
  <si>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</si>
  <si>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</si>
  <si>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</si>
  <si>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</si>
  <si>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</si>
  <si>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</si>
  <si>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</si>
  <si>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</si>
  <si>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</si>
  <si>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</si>
  <si>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</si>
  <si>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</si>
  <si>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</si>
  <si>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</si>
  <si>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</si>
  <si>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</si>
  <si>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</si>
  <si>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</si>
  <si>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</si>
  <si>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</si>
  <si>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</si>
  <si>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</si>
  <si>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</si>
  <si>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</si>
  <si>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</si>
  <si>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</si>
  <si>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</si>
  <si>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</si>
  <si>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</si>
  <si>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</si>
  <si>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</si>
  <si>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</si>
  <si>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</si>
  <si>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</si>
  <si>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</si>
  <si>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</si>
  <si>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</si>
  <si>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</si>
  <si>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</si>
  <si>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</si>
  <si>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</si>
  <si>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</si>
  <si>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</si>
  <si>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</si>
  <si>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</si>
  <si>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</si>
  <si>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</si>
  <si>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</si>
  <si>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</si>
  <si>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</si>
  <si>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</si>
  <si>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</si>
  <si>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</si>
  <si>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</si>
  <si>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</si>
  <si>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</si>
  <si>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</si>
  <si>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</si>
  <si>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</si>
  <si>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</si>
  <si>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</si>
  <si>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</si>
  <si>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</si>
  <si>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</si>
  <si>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</si>
  <si>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</si>
  <si>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</si>
  <si>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</si>
  <si>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</si>
  <si>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</si>
  <si>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</si>
  <si>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</si>
  <si>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</si>
  <si>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</si>
  <si>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</si>
  <si>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</si>
  <si>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</si>
  <si>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</si>
  <si>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</si>
  <si>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</si>
  <si>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</si>
  <si>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</si>
  <si>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</si>
  <si>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</si>
  <si>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</si>
  <si>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</si>
  <si>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</si>
  <si>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</si>
  <si>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</si>
  <si>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</si>
  <si>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</si>
  <si>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</si>
  <si>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</si>
  <si>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</si>
  <si>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</si>
  <si>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</si>
  <si>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</si>
  <si>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</si>
  <si>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</si>
  <si>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</si>
  <si>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</si>
  <si>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</si>
  <si>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</si>
  <si>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</si>
  <si>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</si>
  <si>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</si>
  <si>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</si>
  <si>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</si>
  <si>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</si>
  <si>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</si>
  <si>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</si>
  <si>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</si>
  <si>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</si>
  <si>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</si>
  <si>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</si>
  <si>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</si>
  <si>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</si>
  <si>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</si>
  <si>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</si>
  <si>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</si>
  <si>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</si>
  <si>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</si>
  <si>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</si>
  <si>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</si>
  <si>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</si>
  <si>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</si>
  <si>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</si>
  <si>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</si>
  <si>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</si>
  <si>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</si>
  <si>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</si>
  <si>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</si>
  <si>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</si>
  <si>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</si>
  <si>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</si>
  <si>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</si>
  <si>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</si>
  <si>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</si>
  <si>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</si>
  <si>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</si>
  <si>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</si>
  <si>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</si>
  <si>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</si>
  <si>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</si>
  <si>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</si>
  <si>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</si>
  <si>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</si>
  <si>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</si>
  <si>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</si>
  <si>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</si>
  <si>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</si>
  <si>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</si>
  <si>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</si>
  <si>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</si>
  <si>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</si>
  <si>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</si>
  <si>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</si>
  <si>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</si>
  <si>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</si>
  <si>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</si>
  <si>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</si>
  <si>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</si>
  <si>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</si>
  <si>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</si>
  <si>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</si>
  <si>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</si>
  <si>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</si>
  <si>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</si>
  <si>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</si>
  <si>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</si>
  <si>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</si>
  <si>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</si>
  <si>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</si>
  <si>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</si>
  <si>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</si>
  <si>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</si>
  <si>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</si>
  <si>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</si>
  <si>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</si>
  <si>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</si>
  <si>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</si>
  <si>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</si>
  <si>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</si>
  <si>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</si>
  <si>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</si>
  <si>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</si>
  <si>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</si>
  <si>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</si>
  <si>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</si>
  <si>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</si>
  <si>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</si>
  <si>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</si>
  <si>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</si>
  <si>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</si>
  <si>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</si>
  <si>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</si>
  <si>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</si>
  <si>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</si>
  <si>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</si>
  <si>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</si>
  <si>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</si>
  <si>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</si>
  <si>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</si>
  <si>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</si>
  <si>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</si>
  <si>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</si>
  <si>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</si>
  <si>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</si>
  <si>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</si>
  <si>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</si>
  <si>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</si>
  <si>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</si>
  <si>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</si>
  <si>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</si>
  <si>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</si>
  <si>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</si>
  <si>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</si>
  <si>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</si>
  <si>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</si>
  <si>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</si>
  <si>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</si>
  <si>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</si>
  <si>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</si>
  <si>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</si>
  <si>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</si>
  <si>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</si>
  <si>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</si>
  <si>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</si>
  <si>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</si>
  <si>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</si>
  <si>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</si>
  <si>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</si>
  <si>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</si>
  <si>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</si>
  <si>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</si>
  <si>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</si>
  <si>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</si>
  <si>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</si>
  <si>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</si>
  <si>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</si>
  <si>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</si>
  <si>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</si>
  <si>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</si>
  <si>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</si>
  <si>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</si>
  <si>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</si>
  <si>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</si>
  <si>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</si>
  <si>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</si>
  <si>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</si>
  <si>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</si>
  <si>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</si>
  <si>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</si>
  <si>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</si>
  <si>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</si>
  <si>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</si>
  <si>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</si>
  <si>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</si>
  <si>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</si>
  <si>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</si>
  <si>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</si>
  <si>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</si>
  <si>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</si>
  <si>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</si>
  <si>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</si>
  <si>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</si>
  <si>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</si>
  <si>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</si>
  <si>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</si>
  <si>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</si>
  <si>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</si>
  <si>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</si>
  <si>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</si>
  <si>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</si>
  <si>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</si>
  <si>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</si>
  <si>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</si>
  <si>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</si>
  <si>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</si>
  <si>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</si>
  <si>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</si>
  <si>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</si>
  <si>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</si>
  <si>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</si>
  <si>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</si>
  <si>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</si>
  <si>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</si>
  <si>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</si>
  <si>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</si>
  <si>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</si>
  <si>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</si>
  <si>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</si>
  <si>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</si>
  <si>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</si>
  <si>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</si>
  <si>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</si>
  <si>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</si>
  <si>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</si>
  <si>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</si>
  <si>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</si>
  <si>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</si>
  <si>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</si>
  <si>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</si>
  <si>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</si>
  <si>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</si>
  <si>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</si>
  <si>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</si>
  <si>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</si>
  <si>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</si>
  <si>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</si>
  <si>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</si>
  <si>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</si>
  <si>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</si>
  <si>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</si>
  <si>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</si>
  <si>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</si>
  <si>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</si>
  <si>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</si>
  <si>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</si>
  <si>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</si>
  <si>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</si>
  <si>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</si>
  <si>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</si>
  <si>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</si>
  <si>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</si>
  <si>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</si>
  <si>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</si>
  <si>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</si>
  <si>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</si>
  <si>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</si>
  <si>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</si>
  <si>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</si>
  <si>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</si>
  <si>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</si>
  <si>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</si>
  <si>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</si>
  <si>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</si>
  <si>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</si>
  <si>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</si>
  <si>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</si>
  <si>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</si>
  <si>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</si>
  <si>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</si>
  <si>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</si>
  <si>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</si>
  <si>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</si>
  <si>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</si>
  <si>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</si>
  <si>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</si>
  <si>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</si>
  <si>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</si>
  <si>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</si>
  <si>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</si>
  <si>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</si>
  <si>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</si>
  <si>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</si>
  <si>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</si>
  <si>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</si>
  <si>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</si>
  <si>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</si>
  <si>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</si>
  <si>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</si>
  <si>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</si>
  <si>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</si>
  <si>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</si>
  <si>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</si>
  <si>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</si>
  <si>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</si>
  <si>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</si>
  <si>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</si>
  <si>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</si>
  <si>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</si>
  <si>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</si>
  <si>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</si>
  <si>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</si>
  <si>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</si>
  <si>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</si>
  <si>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</si>
  <si>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</si>
  <si>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</si>
  <si>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</si>
  <si>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</si>
  <si>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</si>
  <si>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</si>
  <si>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</si>
  <si>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</si>
  <si>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</si>
  <si>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</si>
  <si>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</si>
  <si>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</si>
  <si>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</si>
  <si>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</si>
  <si>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</si>
  <si>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</si>
  <si>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</si>
  <si>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</si>
  <si>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</si>
  <si>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</si>
  <si>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</si>
  <si>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</si>
  <si>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</si>
  <si>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</si>
  <si>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</si>
  <si>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</si>
  <si>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</si>
  <si>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</si>
  <si>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</si>
  <si>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</si>
  <si>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</si>
  <si>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</si>
  <si>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</si>
  <si>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</si>
  <si>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</si>
  <si>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</si>
  <si>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</si>
  <si>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</si>
  <si>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</si>
  <si>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</si>
  <si>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</si>
  <si>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</si>
  <si>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</si>
  <si>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</si>
  <si>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</si>
  <si>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</si>
  <si>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</si>
  <si>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</si>
  <si>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</si>
  <si>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</si>
  <si>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</si>
  <si>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</si>
  <si>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</si>
  <si>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</si>
  <si>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</si>
  <si>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</si>
  <si>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</si>
  <si>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</si>
  <si>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</si>
  <si>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</si>
  <si>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</si>
  <si>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</si>
  <si>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</si>
  <si>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</si>
  <si>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</si>
  <si>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</si>
  <si>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</si>
  <si>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</si>
  <si>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</si>
  <si>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</si>
  <si>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</si>
  <si>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</si>
  <si>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</si>
  <si>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</si>
  <si>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</si>
  <si>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</si>
  <si>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</si>
  <si>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</si>
  <si>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</si>
  <si>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</si>
  <si>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</si>
  <si>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</si>
  <si>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</si>
  <si>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</si>
  <si>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</si>
  <si>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</si>
  <si>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</si>
  <si>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</si>
  <si>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</si>
  <si>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</si>
  <si>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</si>
  <si>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</si>
  <si>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</si>
  <si>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</si>
  <si>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</si>
  <si>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</si>
  <si>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</si>
  <si>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</si>
  <si>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</si>
  <si>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</si>
  <si>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</si>
  <si>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</si>
  <si>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</si>
  <si>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</si>
  <si>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</si>
  <si>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</si>
  <si>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</si>
  <si>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</si>
  <si>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</si>
  <si>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</si>
  <si>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</si>
  <si>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</si>
  <si>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</si>
  <si>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</si>
  <si>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</si>
  <si>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</si>
  <si>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</si>
  <si>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</si>
  <si>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</si>
  <si>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</si>
  <si>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</si>
  <si>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</si>
  <si>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</si>
  <si>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</si>
  <si>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</si>
  <si>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</si>
  <si>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</si>
  <si>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</si>
  <si>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</si>
  <si>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</si>
  <si>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</si>
  <si>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</si>
  <si>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</si>
  <si>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</si>
  <si>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</si>
  <si>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</si>
  <si>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</si>
  <si>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</si>
  <si>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</si>
  <si>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</si>
  <si>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</si>
  <si>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</si>
  <si>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</si>
  <si>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</si>
  <si>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</si>
  <si>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</si>
  <si>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</si>
  <si>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</si>
  <si>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</si>
  <si>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</si>
  <si>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</si>
  <si>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</si>
  <si>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</si>
  <si>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</si>
  <si>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</si>
  <si>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</si>
  <si>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</si>
  <si>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</si>
  <si>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</si>
  <si>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</si>
  <si>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</si>
  <si>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</si>
  <si>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</si>
  <si>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</si>
  <si>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</si>
  <si>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</si>
  <si>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</si>
  <si>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</si>
  <si>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</si>
  <si>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</si>
  <si>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</si>
  <si>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</si>
  <si>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</si>
  <si>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</si>
  <si>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</si>
  <si>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</si>
  <si>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</si>
  <si>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</si>
  <si>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</si>
  <si>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</si>
  <si>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</si>
  <si>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</si>
  <si>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</si>
  <si>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</si>
  <si>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</si>
  <si>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</si>
  <si>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</si>
  <si>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</si>
  <si>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</si>
  <si>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</si>
  <si>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</si>
  <si>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</si>
  <si>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</si>
  <si>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</si>
  <si>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</si>
  <si>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</si>
  <si>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</si>
  <si>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</si>
  <si>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</si>
  <si>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</si>
  <si>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</si>
  <si>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</si>
  <si>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</si>
  <si>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</si>
  <si>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</si>
  <si>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</si>
  <si>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</si>
  <si>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</si>
  <si>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</si>
  <si>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</si>
  <si>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</si>
  <si>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</si>
  <si>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</si>
  <si>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</si>
  <si>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</si>
  <si>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</si>
  <si>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</si>
  <si>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</si>
  <si>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</si>
  <si>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</si>
  <si>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</si>
  <si>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</si>
  <si>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</si>
  <si>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</si>
  <si>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</si>
  <si>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</si>
  <si>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</si>
  <si>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</si>
  <si>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</si>
  <si>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</si>
  <si>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</si>
  <si>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</si>
  <si>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</si>
  <si>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</si>
  <si>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</si>
  <si>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</si>
  <si>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</si>
  <si>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</si>
  <si>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</si>
  <si>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</si>
  <si>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</si>
  <si>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</si>
  <si>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</si>
  <si>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</si>
  <si>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</si>
  <si>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</si>
  <si>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</si>
  <si>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</si>
  <si>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</si>
  <si>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</si>
  <si>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</si>
  <si>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</si>
  <si>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</si>
  <si>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</si>
  <si>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</si>
  <si>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</si>
  <si>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</si>
  <si>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</si>
  <si>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</si>
  <si>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</si>
  <si>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</si>
  <si>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</si>
  <si>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</si>
  <si>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</si>
  <si>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</si>
  <si>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</si>
  <si>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</si>
  <si>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</si>
  <si>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</si>
  <si>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</si>
  <si>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</si>
  <si>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</si>
  <si>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</si>
  <si>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</si>
  <si>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</si>
  <si>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</si>
  <si>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</si>
  <si>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</si>
  <si>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</si>
  <si>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</si>
  <si>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</si>
  <si>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</si>
  <si>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</si>
  <si>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</si>
  <si>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</si>
  <si>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</si>
  <si>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</si>
  <si>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</si>
  <si>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</si>
  <si>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</si>
  <si>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</si>
  <si>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</si>
  <si>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</si>
  <si>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</si>
  <si>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</si>
  <si>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</si>
  <si>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</si>
  <si>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</si>
  <si>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</si>
  <si>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</si>
  <si>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</si>
  <si>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</si>
  <si>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</si>
  <si>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</si>
  <si>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</si>
  <si>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</si>
  <si>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</si>
  <si>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</si>
  <si>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</si>
  <si>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</si>
  <si>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</si>
  <si>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</si>
  <si>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</si>
  <si>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</si>
  <si>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</si>
  <si>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</si>
  <si>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</si>
  <si>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</si>
  <si>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</si>
  <si>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</si>
  <si>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</si>
  <si>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</si>
  <si>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</si>
  <si>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</si>
  <si>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</si>
  <si>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</si>
  <si>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</si>
  <si>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</si>
  <si>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</si>
  <si>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</si>
  <si>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</si>
  <si>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</si>
  <si>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</si>
  <si>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</si>
  <si>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</si>
  <si>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</si>
  <si>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</si>
  <si>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</si>
  <si>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</si>
  <si>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</si>
  <si>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</si>
  <si>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</si>
  <si>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</si>
  <si>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</si>
  <si>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</si>
  <si>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</si>
  <si>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</si>
  <si>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</si>
  <si>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</si>
  <si>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</si>
  <si>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</si>
  <si>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</si>
  <si>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</si>
  <si>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</si>
  <si>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</si>
  <si>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</si>
  <si>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</si>
  <si>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</si>
  <si>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</si>
  <si>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</si>
  <si>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</si>
  <si>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</si>
  <si>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</si>
  <si>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</si>
  <si>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</si>
  <si>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</si>
  <si>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</si>
  <si>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</si>
  <si>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</si>
  <si>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</si>
  <si>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</si>
  <si>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</si>
  <si>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</si>
  <si>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</si>
  <si>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</si>
  <si>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</si>
  <si>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</si>
  <si>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</si>
  <si>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</si>
  <si>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</si>
  <si>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</si>
  <si>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</si>
  <si>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</si>
  <si>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</si>
  <si>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</si>
  <si>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</si>
  <si>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</si>
  <si>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</si>
  <si>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</si>
  <si>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</si>
  <si>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</si>
  <si>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</si>
  <si>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</si>
  <si>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</si>
  <si>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</si>
  <si>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</si>
  <si>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</si>
  <si>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</si>
  <si>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</si>
  <si>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</si>
  <si>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</si>
  <si>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</si>
  <si>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</si>
  <si>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</si>
  <si>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</si>
  <si>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</si>
  <si>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</si>
  <si>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</si>
  <si>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</si>
  <si>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</si>
  <si>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</si>
  <si>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</si>
  <si>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</si>
  <si>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</si>
  <si>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</si>
  <si>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</si>
  <si>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</si>
  <si>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</si>
  <si>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</si>
  <si>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</si>
  <si>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</si>
  <si>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</si>
  <si>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</si>
  <si>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</si>
  <si>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</si>
  <si>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</si>
  <si>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</si>
  <si>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</si>
  <si>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</si>
  <si>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</si>
  <si>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</si>
  <si>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</si>
  <si>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</si>
  <si>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</si>
  <si>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</si>
  <si>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</si>
  <si>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</si>
  <si>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</si>
  <si>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</si>
  <si>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</si>
  <si>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</si>
  <si>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</si>
  <si>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</si>
  <si>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</si>
  <si>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</si>
  <si>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</si>
  <si>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</si>
  <si>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</si>
  <si>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</si>
  <si>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</si>
  <si>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</si>
  <si>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</si>
  <si>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</si>
  <si>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</si>
  <si>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</si>
  <si>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</si>
  <si>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</si>
  <si>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</si>
  <si>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</si>
  <si>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</si>
  <si>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</si>
  <si>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</si>
  <si>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</si>
  <si>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</si>
  <si>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</si>
  <si>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</si>
  <si>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</si>
  <si>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</si>
  <si>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</si>
  <si>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</si>
  <si>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</si>
  <si>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</si>
  <si>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</si>
  <si>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</si>
  <si>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</si>
  <si>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</si>
  <si>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</si>
  <si>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</si>
  <si>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</si>
  <si>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</si>
  <si>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</si>
  <si>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</si>
  <si>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</si>
  <si>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</si>
  <si>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</si>
  <si>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</si>
  <si>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</si>
  <si>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</si>
  <si>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</si>
  <si>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</si>
  <si>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</si>
  <si>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</si>
  <si>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</si>
  <si>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</si>
  <si>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</si>
  <si>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</si>
  <si>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</si>
  <si>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</si>
  <si>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</si>
  <si>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</si>
  <si>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</si>
  <si>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</si>
  <si>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</si>
  <si>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</si>
  <si>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</si>
  <si>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</si>
  <si>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</si>
  <si>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</si>
  <si>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</si>
  <si>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</si>
  <si>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</si>
  <si>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</si>
  <si>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</si>
  <si>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</si>
  <si>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</si>
  <si>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</si>
  <si>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</si>
  <si>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</si>
  <si>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</si>
  <si>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</si>
  <si>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</si>
  <si>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</si>
  <si>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</si>
  <si>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</si>
  <si>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</si>
  <si>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</si>
  <si>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</si>
  <si>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</si>
  <si>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</si>
  <si>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</si>
  <si>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</si>
  <si>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</si>
  <si>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</si>
  <si>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</si>
  <si>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</si>
  <si>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</si>
  <si>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</si>
  <si>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</si>
  <si>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</si>
  <si>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</si>
  <si>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</si>
  <si>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</si>
  <si>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</si>
  <si>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</si>
  <si>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</si>
  <si>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</si>
  <si>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</si>
  <si>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</si>
  <si>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</si>
  <si>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</si>
  <si>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</si>
  <si>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</si>
  <si>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</si>
  <si>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</si>
  <si>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</si>
  <si>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</si>
  <si>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</si>
  <si>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</si>
  <si>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</si>
  <si>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</si>
  <si>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</si>
  <si>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</si>
  <si>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</si>
  <si>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</si>
  <si>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</si>
  <si>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</si>
  <si>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</si>
  <si>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</si>
  <si>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</si>
  <si>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</si>
  <si>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</si>
  <si>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</si>
  <si>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</si>
  <si>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</si>
  <si>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</si>
  <si>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</si>
  <si>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</si>
  <si>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</si>
  <si>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</si>
  <si>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</si>
  <si>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</si>
  <si>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</si>
  <si>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</si>
  <si>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</si>
  <si>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</si>
  <si>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</si>
  <si>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</si>
  <si>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</si>
  <si>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</si>
  <si>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</si>
  <si>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</si>
  <si>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</si>
  <si>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</si>
  <si>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</si>
  <si>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</si>
  <si>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</si>
  <si>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</si>
  <si>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</si>
  <si>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</si>
  <si>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</si>
  <si>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</si>
  <si>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</si>
  <si>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</si>
  <si>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</si>
  <si>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</si>
  <si>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</si>
  <si>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</si>
  <si>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</si>
  <si>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</si>
  <si>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</si>
  <si>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</si>
  <si>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</si>
  <si>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</si>
  <si>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</si>
  <si>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</si>
  <si>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</si>
  <si>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</si>
  <si>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</si>
  <si>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</si>
  <si>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</si>
  <si>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</si>
  <si>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</si>
  <si>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</si>
  <si>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</si>
  <si>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</si>
  <si>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</si>
  <si>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</si>
  <si>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</si>
  <si>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</si>
  <si>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</si>
  <si>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</si>
  <si>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</si>
  <si>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</si>
  <si>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</si>
  <si>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</si>
  <si>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</si>
  <si>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</si>
  <si>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</si>
  <si>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</si>
  <si>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</si>
  <si>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</si>
  <si>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</si>
  <si>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</si>
  <si>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</si>
  <si>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</si>
  <si>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</si>
  <si>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</si>
  <si>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</si>
  <si>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</si>
  <si>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</si>
  <si>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</si>
  <si>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</si>
  <si>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</si>
  <si>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</si>
  <si>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</si>
  <si>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</si>
  <si>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</si>
  <si>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</si>
  <si>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</si>
  <si>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</si>
  <si>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</si>
  <si>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</si>
  <si>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</si>
  <si>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</si>
  <si>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</si>
  <si>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</si>
  <si>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</si>
  <si>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</si>
  <si>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</si>
  <si>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</si>
  <si>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</si>
  <si>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</si>
  <si>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</si>
  <si>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</si>
  <si>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</si>
  <si>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</si>
  <si>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</si>
  <si>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</si>
  <si>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</si>
  <si>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</si>
  <si>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</si>
  <si>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</si>
  <si>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</si>
  <si>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</si>
  <si>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</si>
  <si>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</si>
  <si>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</si>
  <si>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</si>
  <si>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</si>
  <si>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</si>
  <si>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</si>
  <si>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</si>
  <si>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</si>
  <si>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</si>
  <si>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</si>
  <si>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</si>
  <si>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</si>
  <si>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</si>
  <si>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</si>
  <si>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</si>
  <si>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</si>
  <si>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</si>
  <si>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</si>
  <si>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</si>
  <si>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</si>
  <si>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</si>
  <si>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</si>
  <si>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</si>
  <si>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</si>
  <si>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</si>
  <si>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</si>
  <si>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</si>
  <si>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</si>
  <si>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</si>
  <si>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</si>
  <si>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</si>
  <si>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</si>
  <si>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</si>
  <si>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</si>
  <si>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</si>
  <si>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</si>
  <si>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</si>
  <si>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</si>
  <si>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</si>
  <si>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</si>
  <si>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</si>
  <si>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</si>
  <si>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</si>
  <si>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</si>
  <si>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</si>
  <si>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</si>
  <si>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</si>
  <si>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</si>
  <si>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</si>
  <si>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</si>
  <si>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</si>
  <si>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</si>
  <si>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</si>
  <si>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</si>
  <si>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</si>
  <si>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</si>
  <si>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</si>
  <si>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</si>
  <si>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</si>
  <si>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</si>
  <si>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</si>
  <si>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</si>
  <si>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</si>
  <si>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</si>
  <si>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</si>
  <si>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</si>
  <si>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</si>
  <si>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</si>
  <si>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</si>
  <si>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</si>
  <si>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</si>
  <si>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</si>
  <si>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</si>
  <si>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</si>
  <si>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</si>
  <si>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</si>
  <si>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</si>
  <si>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</si>
  <si>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</si>
  <si>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</si>
  <si>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</si>
  <si>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</si>
  <si>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</si>
  <si>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</si>
  <si>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</si>
  <si>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</si>
  <si>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</si>
  <si>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</si>
  <si>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</si>
  <si>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</si>
  <si>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</si>
  <si>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</si>
  <si>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</si>
  <si>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</si>
  <si>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</si>
  <si>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</si>
  <si>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</si>
  <si>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</si>
  <si>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</si>
  <si>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</si>
  <si>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</si>
  <si>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</si>
  <si>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</si>
  <si>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</si>
  <si>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</si>
  <si>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</si>
  <si>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</si>
  <si>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</si>
  <si>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</si>
  <si>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</si>
  <si>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</si>
  <si>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</si>
  <si>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</si>
  <si>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</si>
  <si>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</si>
  <si>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</si>
  <si>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</si>
  <si>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</si>
  <si>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</si>
  <si>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</si>
  <si>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</si>
  <si>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</si>
  <si>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</si>
  <si>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</si>
  <si>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</si>
  <si>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</si>
  <si>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</si>
  <si>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</si>
  <si>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</si>
  <si>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</si>
  <si>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</si>
  <si>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</si>
  <si>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</si>
  <si>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</si>
  <si>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</si>
  <si>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</si>
  <si>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</si>
  <si>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</si>
  <si>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</si>
  <si>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</si>
  <si>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</si>
  <si>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</si>
  <si>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</si>
  <si>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</si>
  <si>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</si>
  <si>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</si>
  <si>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</si>
  <si>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</si>
  <si>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</si>
  <si>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</si>
  <si>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</si>
  <si>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</si>
  <si>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</si>
  <si>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</si>
  <si>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</si>
  <si>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</si>
  <si>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</si>
  <si>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</si>
  <si>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</si>
  <si>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</si>
  <si>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</si>
  <si>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</si>
  <si>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</si>
  <si>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</si>
  <si>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</si>
  <si>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</si>
  <si>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</si>
  <si>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</si>
  <si>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</si>
  <si>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</si>
  <si>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</si>
  <si>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</si>
  <si>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</si>
  <si>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</si>
  <si>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</si>
  <si>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</si>
  <si>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</si>
  <si>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</si>
  <si>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</si>
  <si>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</si>
  <si>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</si>
  <si>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</si>
  <si>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</si>
  <si>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</si>
  <si>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</si>
  <si>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</si>
  <si>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</si>
  <si>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</si>
  <si>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</si>
  <si>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</si>
  <si>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</si>
  <si>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</si>
  <si>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</si>
  <si>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</si>
  <si>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</si>
  <si>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</si>
  <si>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</si>
  <si>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</si>
  <si>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</si>
  <si>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</si>
  <si>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</si>
  <si>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</si>
  <si>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</si>
  <si>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</si>
  <si>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</si>
  <si>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</si>
  <si>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</si>
  <si>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</si>
  <si>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</si>
  <si>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</si>
  <si>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</si>
  <si>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</si>
  <si>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</si>
  <si>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</si>
  <si>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</si>
  <si>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</si>
  <si>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</si>
  <si>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</si>
  <si>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</si>
  <si>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</si>
  <si>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</si>
  <si>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</si>
  <si>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</si>
  <si>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</si>
  <si>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</si>
  <si>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</si>
  <si>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</si>
  <si>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</si>
  <si>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</si>
  <si>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</si>
  <si>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</si>
  <si>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</si>
  <si>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</si>
  <si>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</si>
  <si>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</si>
  <si>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</si>
  <si>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</si>
  <si>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</si>
  <si>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</si>
  <si>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</si>
  <si>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</si>
  <si>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</si>
  <si>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</si>
  <si>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</si>
  <si>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</si>
  <si>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</si>
  <si>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</si>
  <si>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</si>
  <si>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</si>
  <si>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</si>
  <si>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</si>
  <si>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</si>
  <si>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</si>
  <si>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</si>
  <si>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</si>
  <si>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</si>
  <si>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</si>
  <si>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</si>
  <si>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</si>
  <si>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</si>
  <si>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</si>
  <si>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</si>
  <si>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</si>
  <si>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</si>
  <si>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</si>
  <si>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</si>
  <si>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</si>
  <si>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</si>
  <si>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</si>
  <si>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</si>
  <si>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</si>
  <si>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</si>
  <si>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</si>
  <si>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</si>
  <si>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</si>
  <si>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</si>
  <si>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</si>
  <si>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</si>
  <si>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</si>
  <si>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</si>
  <si>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</si>
  <si>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</si>
  <si>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</si>
  <si>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</si>
  <si>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</si>
  <si>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</si>
  <si>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</si>
  <si>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</si>
  <si>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</si>
  <si>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</si>
  <si>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</si>
  <si>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</si>
  <si>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</si>
  <si>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</si>
  <si>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</si>
  <si>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</si>
  <si>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</si>
  <si>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</si>
  <si>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</si>
  <si>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</si>
  <si>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</si>
  <si>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</si>
  <si>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</si>
  <si>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</si>
  <si>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</si>
  <si>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</si>
  <si>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</si>
  <si>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</si>
  <si>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</si>
  <si>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</si>
  <si>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</si>
  <si>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</si>
  <si>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</si>
  <si>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</si>
  <si>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</si>
  <si>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</si>
  <si>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</si>
  <si>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</si>
  <si>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</si>
  <si>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</si>
  <si>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</si>
  <si>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</si>
  <si>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</si>
  <si>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</si>
  <si>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</si>
  <si>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</si>
  <si>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</si>
  <si>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</si>
  <si>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</si>
  <si>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</si>
  <si>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</si>
  <si>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</si>
  <si>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</si>
  <si>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</si>
  <si>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</si>
  <si>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</si>
  <si>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</si>
  <si>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</si>
  <si>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</si>
  <si>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</si>
  <si>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</si>
  <si>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</si>
  <si>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</si>
  <si>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</si>
  <si>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</si>
  <si>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</si>
  <si>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</si>
  <si>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</si>
  <si>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</si>
  <si>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</si>
  <si>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</si>
  <si>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</si>
  <si>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</si>
  <si>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</si>
  <si>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</si>
  <si>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</si>
  <si>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</si>
  <si>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</si>
  <si>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</si>
  <si>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</si>
  <si>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</si>
  <si>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</si>
  <si>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</si>
  <si>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</si>
  <si>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</si>
  <si>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</si>
  <si>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</si>
  <si>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</si>
  <si>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</si>
  <si>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</si>
  <si>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</si>
  <si>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</si>
  <si>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</si>
  <si>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</si>
  <si>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</si>
  <si>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</si>
  <si>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</si>
  <si>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</si>
  <si>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</si>
  <si>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</si>
  <si>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</si>
  <si>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</si>
  <si>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</si>
  <si>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</si>
  <si>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</si>
  <si>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</si>
  <si>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</si>
  <si>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</si>
  <si>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</si>
  <si>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</si>
  <si>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</si>
  <si>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</si>
  <si>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</si>
  <si>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</si>
  <si>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</si>
  <si>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</si>
  <si>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</si>
  <si>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</si>
  <si>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</si>
  <si>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</si>
  <si>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</si>
  <si>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</si>
  <si>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</si>
  <si>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</si>
  <si>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</si>
  <si>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</si>
  <si>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</si>
  <si>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</si>
  <si>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</si>
  <si>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</si>
  <si>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</si>
  <si>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</si>
  <si>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</si>
  <si>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</si>
  <si>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</si>
  <si>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</si>
  <si>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</si>
  <si>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</si>
  <si>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</si>
  <si>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</si>
  <si>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</si>
  <si>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</si>
  <si>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</si>
  <si>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</si>
  <si>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</si>
  <si>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</si>
  <si>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</si>
  <si>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</si>
  <si>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</si>
  <si>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</si>
  <si>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</si>
  <si>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</si>
  <si>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</si>
  <si>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</si>
  <si>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</si>
  <si>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</si>
  <si>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</si>
  <si>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</si>
  <si>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</si>
  <si>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</si>
  <si>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</si>
  <si>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</si>
  <si>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</si>
  <si>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</si>
  <si>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</si>
  <si>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</si>
  <si>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</si>
  <si>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</si>
  <si>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</si>
  <si>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</si>
  <si>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</si>
  <si>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</si>
  <si>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</si>
  <si>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</si>
  <si>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</si>
  <si>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</si>
  <si>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</si>
  <si>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</si>
  <si>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</si>
  <si>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</si>
  <si>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</si>
  <si>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</si>
  <si>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</si>
  <si>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</si>
  <si>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</si>
  <si>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</si>
  <si>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</si>
  <si>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</si>
  <si>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</si>
  <si>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</si>
  <si>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</si>
  <si>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</si>
  <si>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</si>
  <si>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</si>
  <si>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</si>
  <si>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</si>
  <si>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</si>
  <si>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</si>
  <si>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</si>
  <si>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</si>
  <si>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</si>
  <si>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</si>
  <si>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</si>
  <si>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</si>
  <si>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</si>
  <si>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</si>
  <si>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</si>
  <si>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</si>
  <si>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</si>
  <si>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</si>
  <si>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</si>
  <si>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</si>
  <si>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</si>
  <si>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</si>
  <si>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</si>
  <si>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</si>
  <si>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</si>
  <si>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</si>
  <si>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</si>
  <si>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</si>
  <si>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</si>
  <si>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</si>
  <si>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</si>
  <si>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</si>
  <si>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</si>
  <si>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</si>
  <si>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</si>
  <si>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</si>
  <si>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</si>
  <si>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</si>
  <si>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</si>
  <si>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</si>
  <si>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</si>
  <si>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</si>
  <si>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</si>
  <si>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</si>
  <si>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</si>
  <si>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</si>
  <si>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</si>
  <si>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</si>
  <si>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</si>
  <si>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</si>
  <si>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</si>
  <si>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</si>
  <si>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</si>
  <si>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</si>
  <si>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</si>
  <si>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</si>
  <si>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</si>
  <si>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</si>
  <si>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</si>
  <si>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</si>
  <si>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</si>
  <si>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</si>
  <si>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</si>
  <si>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</si>
  <si>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</si>
  <si>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</si>
  <si>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</si>
  <si>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</si>
  <si>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</si>
  <si>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</si>
  <si>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</si>
  <si>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</si>
  <si>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</si>
  <si>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</si>
  <si>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</si>
  <si>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</si>
  <si>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</si>
  <si>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</si>
  <si>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</si>
  <si>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</si>
  <si>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</si>
  <si>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</si>
  <si>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</si>
  <si>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</si>
  <si>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</si>
  <si>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</si>
  <si>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</si>
  <si>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</si>
  <si>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</si>
  <si>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</si>
  <si>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</si>
  <si>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</si>
  <si>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</si>
  <si>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</si>
  <si>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</si>
  <si>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</si>
  <si>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</si>
  <si>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</si>
  <si>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</si>
  <si>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</si>
  <si>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</si>
  <si>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</si>
  <si>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</si>
  <si>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</si>
  <si>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</si>
  <si>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</si>
  <si>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</si>
  <si>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</si>
  <si>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</si>
  <si>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</si>
  <si>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</si>
  <si>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</si>
  <si>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</si>
  <si>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</si>
  <si>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</si>
  <si>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</si>
  <si>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</si>
  <si>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</si>
  <si>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</si>
  <si>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</si>
  <si>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</si>
  <si>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</si>
  <si>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</si>
  <si>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</si>
  <si>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</si>
  <si>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</si>
  <si>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</si>
  <si>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</si>
  <si>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</si>
  <si>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</si>
  <si>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</si>
  <si>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</si>
  <si>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</si>
  <si>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</si>
  <si>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</si>
  <si>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</si>
  <si>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</si>
  <si>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</si>
  <si>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</si>
  <si>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</si>
  <si>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</si>
  <si>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</si>
  <si>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</si>
  <si>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</si>
  <si>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</si>
  <si>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</si>
  <si>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</si>
  <si>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</si>
  <si>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</si>
  <si>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</si>
  <si>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</si>
  <si>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</si>
  <si>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</si>
  <si>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</si>
  <si>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</si>
  <si>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</si>
  <si>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</si>
  <si>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</si>
  <si>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</si>
  <si>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</si>
  <si>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</si>
  <si>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</si>
  <si>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</si>
  <si>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</si>
  <si>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</si>
  <si>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</si>
  <si>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</si>
  <si>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</si>
  <si>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</si>
  <si>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</si>
  <si>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</si>
  <si>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</si>
  <si>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</si>
  <si>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</si>
  <si>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</si>
  <si>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</si>
  <si>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</si>
  <si>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</si>
  <si>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</si>
  <si>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</si>
  <si>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</si>
  <si>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</si>
  <si>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</si>
  <si>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</si>
  <si>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</si>
  <si>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</si>
  <si>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</si>
  <si>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</si>
  <si>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</si>
  <si>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</si>
  <si>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</si>
  <si>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</si>
  <si>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</si>
  <si>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</si>
  <si>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</si>
  <si>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</si>
  <si>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</si>
  <si>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</si>
  <si>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</si>
  <si>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</si>
  <si>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</si>
  <si>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</si>
  <si>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</si>
  <si>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</si>
  <si>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</si>
  <si>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</si>
  <si>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</si>
  <si>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</si>
  <si>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</si>
  <si>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</si>
  <si>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</si>
  <si>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</si>
  <si>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</si>
  <si>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</si>
  <si>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</si>
  <si>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</si>
  <si>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</si>
  <si>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</si>
  <si>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</si>
  <si>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</si>
  <si>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</si>
  <si>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</si>
  <si>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</si>
  <si>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</si>
  <si>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</si>
  <si>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</si>
  <si>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</si>
  <si>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</si>
  <si>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</si>
  <si>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</si>
  <si>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</si>
  <si>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</si>
  <si>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</si>
  <si>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</si>
  <si>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</si>
  <si>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</si>
  <si>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</si>
  <si>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</si>
  <si>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</si>
  <si>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</si>
  <si>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</si>
  <si>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</si>
  <si>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</si>
  <si>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</si>
  <si>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</si>
  <si>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</si>
  <si>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</si>
  <si>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</si>
  <si>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</si>
  <si>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</si>
  <si>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</si>
  <si>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</si>
  <si>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</si>
  <si>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</si>
  <si>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</si>
  <si>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</si>
  <si>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</si>
  <si>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</si>
  <si>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</si>
  <si>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</si>
  <si>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</si>
  <si>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</si>
  <si>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</si>
  <si>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</si>
  <si>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</si>
  <si>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</si>
  <si>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</si>
  <si>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</si>
  <si>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</si>
  <si>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</si>
  <si>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</si>
  <si>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</si>
  <si>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</si>
  <si>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</si>
  <si>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</si>
  <si>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</si>
  <si>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</si>
  <si>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</si>
  <si>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</si>
  <si>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</si>
  <si>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</si>
  <si>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</si>
  <si>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</si>
  <si>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</si>
  <si>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</si>
  <si>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</si>
  <si>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</si>
  <si>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</si>
  <si>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</si>
  <si>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</si>
  <si>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</si>
  <si>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</si>
  <si>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</si>
  <si>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</si>
  <si>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</si>
  <si>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</si>
  <si>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</si>
  <si>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</si>
  <si>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</si>
  <si>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</si>
  <si>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</si>
  <si>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</si>
  <si>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</si>
  <si>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</si>
  <si>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</si>
  <si>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</si>
  <si>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</si>
  <si>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</si>
  <si>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</si>
  <si>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</si>
  <si>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</si>
  <si>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</si>
  <si>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</si>
  <si>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</si>
  <si>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</si>
  <si>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</si>
  <si>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</si>
  <si>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</si>
  <si>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</si>
  <si>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</si>
  <si>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</si>
  <si>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</si>
  <si>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</si>
  <si>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</si>
  <si>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</si>
  <si>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</si>
  <si>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</si>
  <si>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</si>
  <si>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</si>
  <si>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</si>
  <si>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</si>
  <si>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</si>
  <si>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</si>
  <si>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</si>
  <si>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</si>
  <si>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</si>
  <si>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</si>
  <si>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</si>
  <si>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</si>
  <si>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</si>
  <si>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</si>
  <si>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</si>
  <si>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</si>
  <si>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</si>
  <si>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</si>
  <si>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</si>
  <si>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</si>
  <si>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</si>
  <si>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</si>
  <si>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</si>
  <si>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</si>
  <si>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</si>
  <si>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</si>
  <si>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</si>
  <si>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</si>
  <si>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</si>
  <si>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</si>
  <si>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</si>
  <si>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</si>
  <si>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</si>
  <si>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</si>
  <si>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</si>
  <si>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</si>
  <si>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</si>
  <si>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</si>
  <si>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</si>
  <si>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</si>
  <si>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</si>
  <si>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</si>
  <si>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</si>
  <si>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</si>
  <si>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</si>
  <si>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</si>
  <si>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</si>
  <si>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</si>
  <si>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</si>
  <si>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</si>
  <si>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</si>
  <si>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</si>
  <si>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</si>
  <si>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</si>
  <si>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</si>
  <si>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</si>
  <si>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</si>
  <si>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</si>
  <si>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</si>
  <si>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</si>
  <si>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</si>
  <si>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</si>
  <si>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</si>
  <si>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</si>
  <si>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</si>
  <si>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</si>
  <si>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</si>
  <si>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</si>
  <si>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</si>
  <si>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</si>
  <si>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</si>
  <si>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</si>
  <si>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</si>
  <si>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</si>
  <si>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</si>
  <si>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</si>
  <si>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</si>
  <si>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</si>
  <si>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</si>
  <si>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</si>
  <si>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</si>
  <si>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</si>
  <si>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</si>
  <si>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</si>
  <si>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</si>
  <si>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</si>
  <si>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</si>
  <si>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</si>
  <si>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</si>
  <si>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</si>
  <si>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</si>
  <si>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</si>
  <si>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</si>
  <si>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</si>
  <si>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</si>
  <si>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</si>
  <si>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</si>
  <si>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</si>
  <si>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</si>
  <si>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</si>
  <si>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</si>
  <si>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</si>
  <si>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</si>
  <si>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</si>
  <si>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</si>
  <si>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</si>
  <si>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</si>
  <si>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</si>
  <si>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</si>
  <si>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</si>
  <si>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</si>
  <si>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</si>
  <si>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</si>
  <si>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</si>
  <si>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</si>
  <si>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</si>
  <si>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</si>
  <si>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</si>
  <si>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</si>
  <si>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</si>
  <si>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</si>
  <si>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</si>
  <si>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</si>
  <si>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</si>
  <si>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</si>
  <si>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</si>
  <si>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</si>
  <si>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</si>
  <si>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</si>
  <si>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</si>
  <si>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</si>
  <si>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</si>
  <si>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</si>
  <si>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</si>
  <si>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</si>
  <si>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</si>
  <si>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</si>
  <si>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</si>
  <si>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</si>
  <si>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</si>
  <si>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</si>
  <si>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</si>
  <si>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</si>
  <si>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</si>
  <si>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</si>
  <si>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</si>
  <si>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</si>
  <si>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</si>
  <si>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</si>
  <si>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</si>
  <si>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</si>
  <si>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</si>
  <si>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</si>
  <si>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</si>
  <si>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</si>
  <si>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</si>
  <si>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</si>
  <si>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</si>
  <si>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</si>
  <si>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</si>
  <si>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</si>
  <si>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</si>
  <si>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</si>
  <si>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</si>
  <si>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</si>
  <si>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</si>
  <si>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</si>
  <si>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</si>
  <si>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</si>
  <si>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</si>
  <si>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</si>
  <si>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</si>
  <si>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</si>
  <si>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</si>
  <si>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</si>
  <si>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</si>
  <si>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</si>
  <si>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</si>
  <si>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</si>
  <si>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</si>
  <si>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</si>
  <si>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</si>
  <si>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</si>
  <si>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</si>
  <si>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</si>
  <si>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</si>
  <si>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</si>
  <si>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</si>
  <si>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</si>
  <si>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</si>
  <si>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</si>
  <si>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</si>
  <si>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</si>
  <si>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</si>
  <si>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</si>
  <si>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</si>
  <si>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</si>
  <si>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</si>
  <si>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</si>
  <si>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</si>
  <si>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</si>
  <si>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</si>
  <si>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</si>
  <si>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</si>
  <si>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</si>
  <si>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</si>
  <si>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</si>
  <si>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</si>
  <si>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</si>
  <si>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</si>
  <si>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</si>
  <si>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</si>
  <si>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</si>
  <si>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</si>
  <si>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</si>
  <si>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</si>
  <si>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</si>
  <si>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</si>
  <si>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</si>
  <si>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</si>
  <si>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</si>
  <si>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</si>
  <si>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</si>
  <si>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</si>
  <si>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</si>
  <si>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</si>
  <si>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</si>
  <si>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</si>
  <si>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</si>
  <si>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</si>
  <si>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</si>
  <si>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</si>
  <si>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</si>
  <si>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</si>
  <si>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</si>
  <si>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</si>
  <si>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</si>
  <si>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</si>
  <si>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</si>
  <si>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</si>
  <si>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</si>
  <si>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</si>
  <si>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</si>
  <si>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</si>
  <si>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</si>
  <si>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</si>
  <si>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</si>
  <si>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</si>
  <si>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</si>
  <si>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</si>
  <si>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</si>
  <si>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</si>
  <si>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</si>
  <si>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</si>
  <si>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</si>
  <si>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</si>
  <si>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</si>
  <si>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</si>
  <si>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</si>
  <si>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</si>
  <si>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</si>
  <si>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</si>
  <si>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</si>
  <si>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</si>
  <si>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</si>
  <si>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</si>
  <si>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</si>
  <si>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</si>
  <si>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</si>
  <si>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</si>
  <si>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</si>
  <si>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</si>
  <si>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</si>
  <si>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</si>
  <si>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</si>
  <si>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</si>
  <si>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</si>
  <si>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</si>
  <si>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</si>
  <si>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</si>
  <si>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</si>
  <si>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</si>
  <si>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</si>
  <si>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</si>
  <si>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</si>
  <si>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</si>
  <si>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</si>
  <si>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</si>
  <si>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</si>
  <si>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</si>
  <si>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</si>
  <si>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</si>
  <si>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</si>
  <si>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</si>
  <si>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</si>
  <si>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</si>
  <si>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</si>
  <si>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</si>
  <si>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</si>
  <si>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</si>
  <si>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</si>
  <si>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</si>
  <si>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</si>
  <si>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</si>
  <si>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</si>
  <si>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</si>
  <si>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</si>
  <si>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</si>
  <si>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</si>
  <si>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</si>
  <si>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</si>
  <si>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</si>
  <si>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</si>
  <si>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</si>
  <si>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</si>
  <si>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</si>
  <si>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</si>
  <si>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</si>
  <si>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</si>
  <si>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</si>
  <si>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</si>
  <si>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</si>
  <si>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</si>
  <si>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</si>
  <si>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</si>
  <si>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</si>
  <si>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</si>
  <si>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</si>
  <si>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</si>
  <si>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</si>
  <si>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</si>
  <si>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</si>
  <si>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</si>
  <si>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</si>
  <si>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</si>
  <si>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</si>
  <si>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</si>
  <si>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</si>
  <si>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</si>
  <si>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</si>
  <si>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</si>
  <si>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</si>
  <si>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</si>
  <si>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</si>
  <si>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</si>
  <si>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</si>
  <si>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</si>
  <si>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</si>
  <si>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</si>
  <si>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</si>
  <si>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</si>
  <si>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</si>
  <si>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</si>
  <si>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</si>
  <si>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</si>
  <si>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</si>
  <si>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</si>
  <si>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</si>
  <si>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</si>
  <si>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</si>
  <si>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</si>
  <si>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</si>
  <si>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</si>
  <si>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</si>
  <si>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</si>
  <si>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</si>
  <si>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</si>
  <si>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</si>
  <si>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</si>
  <si>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</si>
  <si>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</si>
  <si>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</si>
  <si>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</si>
  <si>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</si>
  <si>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</si>
  <si>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</si>
  <si>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</si>
  <si>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</si>
  <si>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</si>
  <si>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</si>
  <si>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</si>
  <si>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</si>
  <si>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</si>
  <si>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</si>
  <si>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</si>
  <si>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</si>
  <si>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</si>
  <si>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</si>
  <si>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</si>
  <si>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</si>
  <si>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</si>
  <si>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</si>
  <si>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</si>
  <si>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</si>
  <si>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</si>
  <si>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</si>
  <si>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</si>
  <si>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</si>
  <si>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</si>
  <si>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</si>
  <si>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</si>
  <si>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</si>
  <si>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</si>
  <si>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</si>
  <si>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</si>
  <si>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</si>
  <si>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</si>
  <si>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</si>
  <si>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</si>
  <si>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</si>
  <si>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</si>
  <si>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</si>
  <si>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</si>
  <si>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</si>
  <si>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</si>
  <si>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</si>
  <si>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</si>
  <si>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</si>
  <si>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</si>
  <si>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</si>
  <si>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</si>
  <si>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</si>
  <si>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</si>
  <si>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</si>
  <si>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</si>
  <si>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</si>
  <si>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</si>
  <si>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</si>
  <si>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</si>
  <si>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</si>
  <si>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</si>
  <si>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</si>
  <si>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</si>
  <si>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</si>
  <si>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</si>
  <si>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</si>
  <si>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</si>
  <si>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</si>
  <si>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</si>
  <si>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</si>
  <si>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</si>
  <si>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</si>
  <si>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</si>
  <si>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</si>
  <si>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</si>
  <si>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</si>
  <si>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</si>
  <si>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</si>
  <si>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</si>
  <si>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</si>
  <si>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</si>
  <si>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</si>
  <si>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</si>
  <si>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</si>
  <si>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</si>
  <si>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</si>
  <si>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</si>
  <si>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</si>
  <si>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</si>
  <si>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</si>
  <si>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</si>
  <si>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</si>
  <si>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</si>
  <si>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</si>
  <si>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</si>
  <si>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</si>
  <si>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</si>
  <si>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</si>
  <si>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</si>
  <si>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</si>
  <si>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</si>
  <si>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</si>
  <si>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</si>
  <si>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</si>
  <si>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</si>
  <si>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</si>
  <si>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</si>
  <si>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</si>
  <si>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</si>
  <si>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</si>
  <si>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</si>
  <si>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</si>
  <si>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</si>
  <si>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</si>
  <si>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</si>
  <si>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</si>
  <si>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</si>
  <si>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</si>
  <si>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</si>
  <si>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</si>
  <si>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</si>
  <si>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</si>
  <si>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</si>
  <si>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</si>
  <si>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</si>
  <si>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</si>
  <si>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</si>
  <si>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</si>
  <si>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</si>
  <si>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</si>
  <si>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</si>
  <si>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</si>
  <si>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</si>
  <si>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</si>
  <si>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</si>
  <si>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</si>
  <si>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</si>
  <si>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</si>
  <si>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</si>
  <si>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</si>
  <si>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</si>
  <si>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</si>
  <si>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</si>
  <si>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</si>
  <si>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</si>
  <si>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</si>
  <si>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</si>
  <si>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</si>
  <si>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</si>
  <si>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</si>
  <si>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</si>
  <si>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</si>
  <si>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</si>
  <si>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</si>
  <si>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</si>
  <si>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</si>
  <si>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</si>
  <si>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</si>
  <si>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</si>
  <si>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</si>
  <si>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</si>
  <si>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</si>
  <si>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</si>
  <si>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</si>
  <si>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</si>
  <si>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</si>
  <si>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</si>
  <si>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</si>
  <si>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</si>
  <si>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</si>
  <si>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</si>
  <si>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</si>
  <si>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</si>
  <si>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</si>
  <si>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</si>
  <si>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</si>
  <si>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</si>
  <si>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</si>
  <si>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</si>
  <si>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</si>
  <si>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</si>
  <si>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</si>
  <si>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</si>
  <si>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</si>
  <si>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</si>
  <si>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</si>
  <si>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</si>
  <si>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</si>
  <si>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</si>
  <si>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</si>
  <si>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</si>
  <si>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</si>
  <si>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</si>
  <si>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</si>
  <si>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</si>
  <si>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</si>
  <si>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</si>
  <si>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</si>
  <si>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</si>
  <si>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</si>
  <si>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</si>
  <si>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</si>
  <si>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</si>
  <si>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</si>
  <si>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</si>
  <si>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</si>
  <si>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</si>
  <si>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</si>
  <si>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</si>
  <si>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</si>
  <si>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</si>
  <si>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</si>
  <si>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</si>
  <si>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</si>
  <si>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</si>
  <si>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</si>
  <si>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</si>
  <si>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</si>
  <si>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</si>
  <si>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</si>
  <si>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</si>
  <si>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</si>
  <si>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</si>
  <si>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</si>
  <si>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</si>
  <si>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</si>
  <si>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</si>
  <si>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</si>
  <si>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</si>
  <si>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</si>
  <si>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</si>
  <si>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</si>
  <si>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</si>
  <si>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</si>
  <si>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</si>
  <si>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</si>
  <si>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</si>
  <si>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</si>
  <si>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</si>
  <si>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</si>
  <si>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</si>
  <si>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</si>
  <si>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</si>
  <si>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</si>
  <si>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</si>
  <si>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</si>
  <si>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</si>
  <si>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</si>
  <si>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</si>
  <si>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</si>
  <si>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</si>
  <si>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</si>
  <si>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</si>
  <si>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</si>
  <si>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</si>
  <si>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</si>
  <si>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</si>
  <si>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</si>
  <si>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</si>
  <si>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</si>
  <si>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</si>
  <si>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</si>
  <si>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</si>
  <si>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</si>
  <si>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</si>
  <si>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</si>
  <si>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</si>
  <si>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</si>
  <si>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</si>
  <si>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</si>
  <si>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</si>
  <si>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</si>
  <si>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</si>
  <si>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</si>
  <si>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</si>
  <si>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</si>
  <si>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</si>
  <si>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</si>
  <si>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</si>
  <si>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</si>
  <si>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</si>
  <si>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</si>
  <si>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</si>
  <si>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</si>
  <si>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</si>
  <si>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</si>
  <si>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</si>
  <si>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</si>
  <si>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</si>
  <si>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</si>
  <si>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</si>
  <si>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</si>
  <si>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</si>
  <si>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</si>
  <si>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</si>
  <si>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</si>
  <si>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</si>
  <si>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</si>
  <si>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</si>
  <si>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</si>
  <si>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</si>
  <si>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</si>
  <si>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</si>
  <si>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</si>
  <si>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</si>
  <si>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</si>
  <si>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</si>
  <si>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</si>
  <si>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</si>
  <si>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</si>
  <si>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</si>
  <si>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</si>
  <si>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</si>
  <si>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</si>
  <si>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</si>
  <si>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</si>
  <si>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</si>
  <si>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</si>
  <si>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</si>
  <si>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</si>
  <si>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</si>
  <si>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</si>
  <si>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</si>
  <si>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</si>
  <si>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</si>
  <si>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</si>
  <si>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</si>
  <si>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</si>
  <si>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</si>
  <si>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</si>
  <si>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</si>
  <si>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</si>
  <si>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</si>
  <si>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</si>
  <si>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</si>
  <si>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</si>
  <si>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</si>
  <si>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</si>
  <si>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</si>
  <si>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</si>
  <si>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</si>
  <si>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</si>
  <si>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</si>
  <si>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</si>
  <si>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</si>
  <si>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</si>
  <si>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</si>
  <si>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</si>
  <si>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</si>
  <si>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</si>
  <si>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</si>
  <si>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</si>
  <si>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</si>
  <si>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</si>
  <si>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</si>
  <si>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</si>
  <si>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</si>
  <si>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</si>
  <si>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</si>
  <si>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</si>
  <si>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</si>
  <si>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</si>
  <si>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</si>
  <si>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</si>
  <si>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</si>
  <si>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</si>
  <si>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</si>
  <si>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</si>
  <si>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</si>
  <si>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</si>
  <si>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</si>
  <si>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</si>
  <si>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</si>
  <si>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</si>
  <si>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</si>
  <si>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</si>
  <si>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</si>
  <si>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</si>
  <si>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</si>
  <si>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</si>
  <si>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</si>
  <si>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</si>
  <si>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</si>
  <si>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</si>
  <si>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</si>
  <si>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</si>
  <si>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</si>
  <si>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</si>
  <si>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</si>
  <si>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</si>
  <si>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</si>
  <si>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</si>
  <si>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</si>
  <si>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</si>
  <si>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</si>
  <si>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</si>
  <si>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</si>
  <si>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</si>
  <si>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</si>
  <si>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</si>
  <si>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</si>
  <si>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</si>
  <si>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</si>
  <si>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</si>
  <si>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</si>
  <si>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</si>
  <si>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</si>
  <si>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</si>
  <si>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</si>
  <si>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</si>
  <si>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</si>
  <si>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</si>
  <si>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</si>
  <si>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</si>
  <si>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</si>
  <si>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</si>
  <si>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</si>
  <si>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</si>
  <si>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</si>
  <si>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</si>
  <si>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</si>
  <si>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</si>
  <si>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</si>
  <si>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</si>
  <si>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</si>
  <si>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</si>
  <si>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</si>
  <si>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</si>
  <si>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</si>
  <si>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</si>
  <si>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</si>
  <si>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</si>
  <si>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</si>
  <si>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</si>
  <si>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</si>
  <si>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</si>
  <si>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</si>
  <si>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</si>
  <si>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</si>
  <si>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</si>
  <si>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</si>
  <si>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</si>
  <si>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</si>
  <si>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</si>
  <si>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</si>
  <si>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</si>
  <si>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</si>
  <si>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</si>
  <si>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</si>
  <si>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</si>
  <si>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</si>
  <si>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</si>
  <si>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</si>
  <si>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</si>
  <si>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</si>
  <si>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</si>
  <si>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</si>
  <si>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</si>
  <si>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</si>
  <si>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</si>
  <si>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</si>
  <si>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</si>
  <si>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</si>
  <si>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</si>
  <si>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</si>
  <si>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</si>
  <si>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</si>
  <si>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</si>
  <si>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</si>
  <si>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</si>
  <si>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</si>
  <si>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</si>
  <si>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</si>
  <si>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</si>
  <si>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</si>
  <si>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</si>
  <si>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</si>
  <si>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</si>
  <si>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</si>
  <si>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</si>
  <si>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</si>
  <si>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</si>
  <si>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</si>
  <si>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</si>
  <si>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</si>
  <si>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</si>
  <si>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</si>
  <si>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</si>
  <si>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</si>
  <si>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</si>
  <si>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</si>
  <si>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</si>
  <si>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</si>
  <si>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</si>
  <si>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</si>
  <si>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</si>
  <si>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</si>
  <si>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</si>
  <si>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</si>
  <si>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</si>
  <si>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</si>
  <si>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</si>
  <si>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</si>
  <si>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</si>
  <si>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</si>
  <si>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</si>
  <si>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</si>
  <si>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</si>
  <si>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</si>
  <si>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</si>
  <si>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</si>
  <si>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</si>
  <si>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</si>
  <si>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</si>
  <si>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</si>
  <si>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</si>
  <si>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</si>
  <si>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</si>
  <si>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</si>
  <si>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</si>
  <si>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</si>
  <si>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</si>
  <si>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</si>
  <si>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</si>
  <si>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</si>
  <si>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</si>
  <si>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</si>
  <si>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</si>
  <si>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</si>
  <si>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</si>
  <si>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</si>
  <si>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</si>
  <si>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</si>
  <si>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</si>
  <si>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</si>
  <si>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</si>
  <si>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</si>
  <si>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</si>
  <si>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</si>
  <si>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</si>
  <si>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</si>
  <si>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</si>
  <si>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</si>
  <si>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</si>
  <si>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</si>
  <si>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</si>
  <si>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</si>
  <si>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</si>
  <si>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</si>
  <si>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</si>
  <si>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</si>
  <si>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</si>
  <si>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</si>
  <si>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</si>
  <si>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</si>
  <si>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</si>
  <si>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</si>
  <si>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</si>
  <si>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</si>
  <si>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</si>
  <si>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</si>
  <si>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</si>
  <si>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</si>
  <si>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</si>
  <si>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</si>
  <si>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</si>
  <si>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</si>
  <si>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</si>
  <si>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</si>
  <si>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</si>
  <si>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</si>
  <si>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</si>
  <si>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</si>
  <si>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</si>
  <si>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</si>
  <si>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</si>
  <si>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</si>
  <si>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</si>
  <si>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</si>
  <si>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</si>
  <si>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</si>
  <si>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</si>
  <si>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</si>
  <si>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</si>
  <si>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</si>
  <si>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</si>
  <si>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</si>
  <si>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</si>
  <si>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</si>
  <si>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</si>
  <si>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</si>
  <si>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</si>
  <si>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</si>
  <si>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</si>
  <si>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</si>
  <si>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</si>
  <si>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</si>
  <si>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</si>
  <si>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</si>
  <si>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</si>
  <si>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</si>
  <si>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</si>
  <si>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</si>
  <si>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</si>
  <si>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</si>
  <si>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</si>
  <si>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</si>
  <si>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</si>
  <si>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</si>
  <si>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</si>
  <si>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</si>
  <si>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</si>
  <si>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</si>
  <si>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</si>
  <si>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</si>
  <si>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</si>
  <si>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</si>
  <si>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</si>
  <si>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</si>
  <si>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</si>
  <si>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</si>
  <si>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</si>
  <si>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</si>
  <si>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</si>
  <si>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</si>
  <si>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</si>
  <si>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</si>
  <si>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</si>
  <si>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</si>
  <si>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</si>
  <si>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</si>
  <si>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</si>
  <si>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</si>
  <si>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</si>
  <si>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</si>
  <si>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</si>
  <si>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</si>
  <si>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</si>
  <si>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</si>
  <si>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</si>
  <si>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</si>
  <si>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</si>
  <si>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</si>
  <si>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</si>
  <si>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</si>
  <si>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</si>
  <si>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</si>
  <si>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</si>
  <si>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</si>
  <si>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</si>
  <si>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</si>
  <si>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</si>
  <si>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</si>
  <si>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</si>
  <si>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</si>
  <si>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</si>
  <si>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</si>
  <si>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</si>
  <si>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</si>
  <si>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</si>
  <si>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</si>
  <si>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</si>
  <si>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</si>
  <si>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</si>
  <si>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</si>
  <si>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</si>
  <si>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</si>
  <si>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</si>
  <si>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</si>
  <si>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</si>
  <si>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</si>
  <si>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</si>
  <si>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</si>
  <si>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</si>
  <si>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</si>
  <si>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</si>
  <si>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</si>
  <si>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</si>
  <si>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</si>
  <si>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</si>
  <si>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</si>
  <si>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</si>
  <si>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</si>
  <si>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</si>
  <si>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</si>
  <si>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</si>
  <si>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</si>
  <si>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</si>
  <si>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</si>
  <si>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</si>
  <si>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</si>
  <si>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</si>
  <si>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</si>
  <si>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</si>
  <si>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</si>
  <si>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</si>
  <si>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</si>
  <si>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</si>
  <si>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</si>
  <si>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</si>
  <si>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</si>
  <si>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</si>
  <si>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</si>
  <si>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</si>
  <si>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</si>
  <si>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</si>
  <si>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</si>
  <si>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</si>
  <si>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</si>
  <si>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</si>
  <si>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</si>
  <si>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</si>
  <si>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</si>
  <si>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</si>
  <si>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</si>
  <si>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</si>
  <si>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</si>
  <si>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</si>
  <si>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</si>
  <si>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</si>
  <si>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</si>
  <si>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</si>
  <si>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</si>
  <si>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</si>
  <si>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</si>
  <si>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</si>
  <si>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</si>
  <si>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</si>
  <si>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</si>
  <si>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</si>
  <si>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</si>
  <si>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</si>
  <si>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</si>
  <si>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</si>
  <si>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</si>
  <si>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</si>
  <si>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</si>
  <si>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</si>
  <si>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</si>
  <si>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</si>
  <si>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</si>
  <si>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</si>
  <si>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</si>
  <si>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</si>
  <si>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</si>
  <si>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</si>
  <si>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</si>
  <si>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</si>
  <si>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</si>
  <si>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</si>
  <si>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</si>
  <si>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</si>
  <si>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</si>
  <si>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</si>
  <si>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</si>
  <si>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</si>
  <si>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</si>
  <si>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</si>
  <si>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</si>
  <si>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</si>
  <si>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</si>
  <si>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</si>
  <si>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</si>
  <si>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</si>
  <si>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</si>
  <si>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</si>
  <si>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</si>
  <si>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</si>
  <si>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</si>
  <si>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</si>
  <si>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</si>
  <si>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</si>
  <si>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</si>
  <si>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</si>
  <si>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</si>
  <si>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</si>
  <si>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</si>
  <si>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</si>
  <si>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</si>
  <si>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</si>
  <si>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</si>
  <si>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</si>
  <si>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</si>
  <si>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</si>
  <si>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</si>
  <si>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</si>
  <si>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</si>
  <si>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</si>
  <si>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</si>
  <si>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</si>
  <si>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</si>
  <si>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</si>
  <si>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</si>
  <si>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</si>
  <si>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</si>
  <si>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</si>
  <si>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</si>
  <si>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</si>
  <si>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</si>
  <si>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</si>
  <si>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</si>
  <si>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</si>
  <si>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</si>
  <si>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</si>
  <si>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</si>
  <si>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</si>
  <si>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</si>
  <si>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</si>
  <si>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</si>
  <si>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</si>
  <si>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</si>
  <si>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</si>
  <si>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</si>
  <si>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</si>
  <si>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</si>
  <si>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</si>
  <si>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</si>
  <si>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</si>
  <si>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</si>
  <si>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</si>
  <si>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</si>
  <si>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</si>
  <si>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</si>
  <si>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</si>
  <si>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</si>
  <si>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</si>
  <si>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</si>
  <si>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</si>
  <si>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</si>
  <si>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</si>
  <si>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</si>
  <si>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</si>
  <si>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</si>
  <si>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</si>
  <si>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</si>
  <si>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</si>
  <si>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</si>
  <si>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</si>
  <si>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</si>
  <si>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</si>
  <si>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</si>
  <si>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</si>
  <si>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</si>
  <si>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</si>
  <si>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</si>
  <si>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</si>
  <si>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</si>
  <si>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</si>
  <si>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</si>
  <si>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</si>
  <si>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</si>
  <si>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</si>
  <si>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</si>
  <si>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</si>
  <si>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</si>
  <si>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</si>
  <si>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</si>
  <si>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</si>
  <si>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</si>
  <si>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</si>
  <si>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</si>
  <si>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</si>
  <si>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</si>
  <si>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</si>
  <si>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</si>
  <si>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</si>
  <si>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</si>
  <si>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</si>
  <si>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</si>
  <si>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</si>
  <si>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</si>
  <si>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</si>
  <si>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</si>
  <si>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</si>
  <si>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</si>
  <si>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</si>
  <si>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</si>
  <si>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</si>
  <si>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</si>
  <si>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</si>
  <si>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</si>
  <si>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</si>
  <si>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</si>
  <si>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</si>
  <si>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</si>
  <si>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</si>
  <si>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</si>
  <si>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</si>
  <si>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</si>
  <si>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</si>
  <si>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</si>
  <si>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</si>
  <si>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</si>
  <si>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</si>
  <si>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</si>
  <si>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</si>
  <si>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</si>
  <si>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</si>
  <si>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</si>
  <si>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</si>
  <si>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</si>
  <si>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</si>
  <si>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</si>
  <si>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</si>
  <si>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</si>
  <si>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</si>
  <si>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</si>
  <si>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</si>
  <si>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</si>
  <si>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</si>
  <si>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</si>
  <si>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</si>
  <si>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</si>
  <si>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</si>
  <si>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</si>
  <si>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</si>
  <si>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</si>
  <si>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</si>
  <si>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</si>
  <si>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</si>
  <si>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</si>
  <si>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</si>
  <si>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</si>
  <si>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</si>
  <si>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</si>
  <si>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</si>
  <si>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</si>
  <si>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</si>
  <si>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</si>
  <si>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</si>
  <si>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</si>
  <si>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</si>
  <si>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</si>
  <si>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</si>
  <si>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</si>
  <si>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</si>
  <si>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</si>
  <si>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</si>
  <si>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</si>
  <si>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</si>
  <si>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</si>
  <si>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</si>
  <si>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</si>
  <si>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</si>
  <si>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</si>
  <si>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</si>
  <si>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</si>
  <si>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</si>
  <si>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</si>
  <si>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</si>
  <si>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</si>
  <si>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</si>
  <si>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</si>
  <si>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</si>
  <si>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</si>
  <si>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</si>
  <si>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</si>
  <si>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</si>
  <si>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</si>
  <si>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</si>
  <si>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</si>
  <si>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</si>
  <si>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</si>
  <si>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</si>
  <si>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</si>
  <si>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</si>
  <si>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</si>
  <si>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</si>
  <si>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</si>
  <si>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</si>
  <si>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</si>
  <si>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</si>
  <si>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</si>
  <si>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</si>
  <si>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</si>
  <si>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</si>
  <si>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</si>
  <si>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</si>
  <si>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</si>
  <si>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</si>
  <si>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</si>
  <si>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</si>
  <si>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</si>
  <si>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</si>
  <si>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</si>
  <si>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</si>
  <si>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</si>
  <si>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</si>
  <si>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</si>
  <si>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</si>
  <si>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</si>
  <si>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</si>
  <si>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</si>
  <si>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</si>
  <si>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</si>
  <si>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</si>
  <si>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</si>
  <si>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</si>
  <si>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</si>
  <si>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</si>
  <si>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</si>
  <si>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</si>
  <si>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</si>
  <si>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</si>
  <si>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</si>
  <si>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</si>
  <si>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</si>
  <si>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</si>
  <si>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</si>
  <si>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</si>
  <si>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</si>
  <si>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</si>
  <si>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</si>
  <si>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</si>
  <si>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</si>
  <si>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</si>
  <si>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</si>
  <si>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</si>
  <si>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</si>
  <si>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</si>
  <si>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</si>
  <si>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</si>
  <si>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</si>
  <si>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</si>
  <si>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</si>
  <si>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</si>
  <si>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</si>
  <si>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</si>
  <si>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</si>
  <si>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</si>
  <si>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</si>
  <si>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</si>
  <si>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</si>
  <si>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</si>
  <si>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</si>
  <si>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</si>
  <si>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</si>
  <si>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</si>
  <si>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</si>
  <si>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</si>
  <si>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</si>
  <si>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</si>
  <si>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</si>
  <si>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</si>
  <si>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</si>
  <si>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</si>
  <si>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</si>
  <si>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</si>
  <si>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</si>
  <si>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</si>
  <si>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</si>
  <si>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</si>
  <si>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</si>
  <si>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</si>
  <si>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</si>
  <si>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</si>
  <si>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</si>
  <si>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</si>
  <si>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</si>
  <si>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</si>
  <si>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</si>
  <si>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</si>
  <si>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</si>
  <si>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</si>
  <si>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</si>
  <si>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</si>
  <si>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</si>
  <si>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</si>
  <si>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</si>
  <si>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</si>
  <si>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</si>
  <si>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</si>
  <si>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</si>
  <si>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</si>
  <si>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</si>
  <si>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</si>
  <si>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</si>
  <si>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</si>
  <si>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</si>
  <si>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</si>
  <si>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</si>
  <si>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</si>
  <si>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</si>
  <si>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</si>
  <si>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</si>
  <si>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</si>
  <si>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</si>
  <si>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</si>
  <si>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</si>
  <si>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</si>
  <si>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</si>
  <si>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</si>
  <si>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</si>
  <si>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</si>
  <si>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</si>
  <si>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</si>
  <si>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</si>
  <si>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</si>
  <si>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</si>
  <si>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</si>
  <si>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</si>
  <si>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</si>
  <si>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</si>
  <si>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</si>
  <si>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</si>
  <si>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</si>
  <si>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</si>
  <si>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</si>
  <si>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</si>
  <si>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</si>
  <si>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</si>
  <si>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</si>
  <si>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</si>
  <si>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</si>
  <si>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</si>
  <si>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</si>
  <si>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</si>
  <si>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</si>
  <si>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</si>
  <si>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</si>
  <si>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</si>
  <si>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</si>
  <si>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</si>
  <si>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</si>
  <si>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</si>
  <si>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</si>
  <si>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</si>
  <si>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</si>
  <si>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</si>
  <si>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</si>
  <si>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</si>
  <si>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</si>
  <si>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</si>
  <si>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</si>
  <si>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</si>
  <si>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</si>
  <si>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</si>
  <si>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</si>
  <si>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</si>
  <si>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</si>
  <si>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</si>
  <si>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</si>
  <si>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</si>
  <si>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</si>
  <si>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</si>
  <si>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</si>
  <si>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</si>
  <si>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</si>
  <si>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</si>
  <si>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</si>
  <si>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</si>
  <si>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</si>
  <si>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</si>
  <si>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</si>
  <si>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</si>
  <si>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</si>
  <si>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</si>
  <si>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</si>
  <si>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</si>
  <si>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</si>
  <si>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</si>
  <si>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</si>
  <si>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</si>
  <si>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</si>
  <si>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</si>
  <si>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</si>
  <si>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</si>
  <si>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</si>
  <si>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</si>
  <si>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</si>
  <si>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</si>
  <si>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</si>
  <si>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</si>
  <si>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</si>
  <si>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</si>
  <si>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</si>
  <si>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</si>
  <si>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</si>
  <si>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</si>
  <si>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</si>
  <si>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</si>
  <si>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</si>
  <si>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</si>
  <si>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</si>
  <si>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</si>
  <si>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</si>
  <si>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</si>
  <si>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</si>
  <si>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</si>
  <si>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</si>
  <si>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</si>
  <si>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</si>
  <si>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</si>
  <si>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</si>
  <si>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</si>
  <si>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</si>
  <si>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</si>
  <si>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</si>
  <si>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</si>
  <si>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</si>
  <si>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</si>
  <si>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</si>
  <si>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</si>
  <si>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</si>
  <si>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</si>
  <si>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</si>
  <si>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</si>
  <si>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</si>
  <si>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</si>
  <si>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</si>
  <si>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</si>
  <si>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</si>
  <si>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</si>
  <si>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</si>
  <si>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</si>
  <si>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</si>
  <si>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</si>
  <si>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</si>
  <si>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</si>
  <si>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</si>
  <si>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</si>
  <si>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</si>
  <si>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</si>
  <si>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</si>
  <si>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</si>
  <si>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</si>
  <si>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</si>
  <si>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</si>
  <si>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</si>
  <si>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</si>
  <si>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</si>
  <si>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</si>
  <si>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</si>
  <si>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</si>
  <si>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</si>
  <si>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</si>
  <si>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</si>
  <si>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</si>
  <si>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</si>
  <si>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</si>
  <si>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</si>
  <si>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</si>
  <si>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</si>
  <si>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</si>
  <si>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</si>
  <si>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</si>
  <si>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</si>
  <si>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</si>
  <si>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</si>
  <si>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</si>
  <si>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</si>
  <si>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</si>
  <si>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</si>
  <si>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</si>
  <si>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</si>
  <si>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</si>
  <si>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</si>
  <si>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</si>
  <si>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</si>
  <si>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</si>
  <si>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</si>
  <si>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</si>
  <si>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</si>
  <si>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</si>
  <si>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</si>
  <si>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</si>
  <si>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</si>
  <si>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</si>
  <si>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</si>
  <si>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</si>
  <si>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</si>
  <si>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</si>
  <si>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</si>
  <si>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</si>
  <si>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</si>
  <si>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</si>
  <si>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</si>
  <si>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</si>
  <si>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</si>
  <si>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</si>
  <si>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</si>
  <si>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</si>
  <si>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</si>
  <si>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</si>
  <si>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</si>
  <si>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</si>
  <si>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</si>
  <si>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</si>
  <si>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</si>
  <si>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</si>
  <si>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</si>
  <si>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</si>
  <si>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</si>
  <si>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</si>
  <si>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</si>
  <si>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</si>
  <si>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</si>
  <si>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</si>
  <si>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</si>
  <si>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</si>
  <si>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</si>
  <si>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</si>
  <si>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</si>
  <si>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</si>
  <si>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</si>
  <si>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</si>
  <si>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</si>
  <si>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</si>
  <si>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</si>
  <si>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</si>
  <si>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</si>
  <si>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</si>
  <si>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</si>
  <si>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</si>
  <si>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</si>
  <si>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</si>
  <si>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</si>
  <si>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</si>
  <si>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</si>
  <si>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</si>
  <si>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</si>
  <si>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</si>
  <si>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</si>
  <si>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</si>
  <si>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</si>
  <si>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</si>
  <si>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</si>
  <si>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</si>
  <si>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</si>
  <si>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</si>
  <si>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</si>
  <si>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</si>
  <si>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</si>
  <si>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</si>
  <si>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</si>
  <si>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</si>
  <si>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</si>
  <si>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</si>
  <si>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</si>
  <si>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</si>
  <si>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</si>
  <si>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</si>
  <si>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</si>
  <si>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</si>
  <si>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</si>
  <si>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</si>
  <si>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</si>
  <si>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</si>
  <si>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</si>
  <si>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</si>
  <si>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</si>
  <si>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</si>
  <si>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</si>
  <si>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</si>
  <si>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</si>
  <si>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</si>
  <si>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</si>
  <si>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</si>
  <si>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</si>
  <si>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</si>
  <si>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</si>
  <si>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</si>
  <si>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</si>
  <si>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</si>
  <si>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</si>
  <si>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</si>
  <si>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</si>
  <si>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</si>
  <si>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</si>
  <si>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</si>
  <si>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</si>
  <si>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</si>
  <si>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</si>
  <si>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</si>
  <si>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</si>
  <si>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</si>
  <si>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</si>
  <si>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</si>
  <si>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</si>
  <si>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</si>
  <si>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</si>
  <si>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</si>
  <si>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</si>
  <si>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</si>
  <si>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</si>
  <si>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</si>
  <si>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</si>
  <si>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</si>
  <si>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</si>
  <si>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</si>
  <si>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</si>
  <si>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</si>
  <si>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</si>
  <si>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</si>
  <si>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</si>
  <si>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</si>
  <si>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</si>
  <si>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</si>
  <si>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</si>
  <si>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</si>
  <si>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</si>
  <si>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</si>
  <si>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</si>
  <si>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</si>
  <si>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</si>
  <si>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</si>
  <si>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</si>
  <si>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</si>
  <si>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</si>
  <si>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</si>
  <si>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</si>
  <si>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</si>
  <si>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</si>
  <si>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</si>
  <si>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</si>
  <si>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</si>
  <si>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</si>
  <si>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</si>
  <si>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</si>
  <si>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</si>
  <si>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</si>
  <si>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</si>
  <si>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</si>
  <si>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</si>
  <si>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</si>
  <si>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</si>
  <si>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</si>
  <si>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</si>
  <si>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</si>
  <si>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</si>
  <si>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</si>
  <si>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</si>
  <si>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</si>
  <si>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</si>
  <si>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</si>
  <si>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</si>
  <si>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</si>
  <si>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</si>
  <si>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</si>
  <si>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</si>
  <si>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</si>
  <si>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</si>
  <si>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</si>
  <si>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</si>
  <si>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</si>
  <si>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</si>
  <si>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</si>
  <si>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</si>
  <si>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</si>
  <si>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</si>
  <si>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</si>
  <si>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</si>
  <si>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</si>
  <si>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</si>
  <si>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</si>
  <si>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</si>
  <si>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</si>
  <si>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</si>
  <si>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</si>
  <si>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</si>
  <si>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</si>
  <si>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</si>
  <si>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</si>
  <si>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</si>
  <si>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</si>
  <si>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</si>
  <si>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</si>
  <si>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</si>
  <si>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</si>
  <si>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</si>
  <si>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</si>
  <si>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</si>
  <si>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</si>
  <si>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</si>
  <si>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</si>
  <si>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</si>
  <si>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</si>
  <si>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</si>
  <si>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</si>
  <si>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</si>
  <si>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</si>
  <si>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</si>
  <si>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</si>
  <si>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</si>
  <si>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</si>
  <si>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</si>
  <si>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</si>
  <si>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</si>
  <si>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</si>
  <si>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</si>
  <si>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</si>
  <si>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</si>
  <si>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</si>
  <si>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</si>
  <si>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</si>
  <si>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</si>
  <si>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</si>
  <si>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</si>
  <si>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</si>
  <si>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</si>
  <si>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</si>
  <si>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</si>
  <si>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</si>
  <si>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</si>
  <si>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</si>
  <si>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</si>
  <si>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</si>
  <si>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</si>
  <si>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</si>
  <si>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</si>
  <si>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</si>
  <si>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</si>
  <si>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</si>
  <si>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</si>
  <si>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</si>
  <si>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</si>
  <si>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</si>
  <si>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</si>
  <si>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</si>
  <si>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</si>
  <si>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</si>
  <si>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</si>
  <si>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</si>
  <si>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</si>
  <si>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</si>
  <si>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</si>
  <si>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</si>
  <si>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</si>
  <si>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</si>
  <si>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</si>
  <si>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</si>
  <si>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</si>
  <si>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</si>
  <si>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</si>
  <si>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</si>
  <si>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</si>
  <si>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</si>
  <si>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</si>
  <si>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</si>
  <si>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</si>
  <si>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</si>
  <si>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</si>
  <si>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</si>
  <si>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</si>
  <si>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</si>
  <si>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</si>
  <si>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</si>
  <si>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</si>
  <si>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</si>
  <si>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</si>
  <si>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</si>
  <si>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</si>
  <si>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</si>
  <si>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</si>
  <si>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</si>
  <si>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</si>
  <si>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</si>
  <si>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</si>
  <si>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</si>
  <si>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</si>
  <si>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</si>
  <si>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</si>
  <si>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</si>
  <si>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</si>
  <si>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</si>
  <si>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</si>
  <si>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</si>
  <si>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</si>
  <si>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</si>
  <si>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</si>
  <si>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</si>
  <si>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</si>
  <si>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</si>
  <si>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</si>
  <si>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</si>
  <si>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</si>
  <si>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</si>
  <si>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</si>
  <si>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</si>
  <si>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</si>
  <si>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</si>
  <si>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</si>
  <si>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</si>
  <si>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</si>
  <si>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</si>
  <si>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</si>
  <si>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</si>
  <si>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</si>
  <si>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</si>
  <si>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</si>
  <si>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</si>
  <si>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</si>
  <si>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</si>
  <si>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</si>
  <si>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</si>
  <si>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</si>
  <si>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</si>
  <si>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</si>
  <si>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</si>
  <si>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</si>
  <si>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</si>
  <si>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</si>
  <si>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</si>
  <si>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</si>
  <si>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</si>
  <si>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</si>
  <si>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</si>
  <si>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</si>
  <si>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</si>
  <si>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</si>
  <si>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</si>
  <si>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</si>
  <si>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</si>
  <si>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</si>
  <si>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</si>
  <si>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</si>
  <si>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</si>
  <si>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</si>
  <si>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</si>
  <si>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</si>
  <si>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</si>
  <si>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</si>
  <si>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</si>
  <si>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</si>
  <si>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</si>
  <si>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</si>
  <si>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</si>
  <si>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</si>
  <si>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</si>
  <si>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</si>
  <si>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</si>
  <si>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</si>
  <si>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</si>
  <si>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</si>
  <si>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</si>
  <si>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</si>
  <si>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</si>
  <si>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</si>
  <si>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</si>
  <si>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</si>
  <si>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</si>
  <si>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</si>
  <si>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</si>
  <si>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</si>
  <si>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</si>
  <si>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</si>
  <si>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</si>
  <si>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</si>
  <si>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</si>
  <si>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</si>
  <si>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</si>
  <si>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</si>
  <si>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</si>
  <si>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</si>
  <si>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</si>
  <si>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</si>
  <si>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</si>
  <si>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</si>
  <si>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</si>
  <si>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</si>
  <si>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</si>
  <si>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</si>
  <si>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</si>
  <si>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</si>
  <si>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</si>
  <si>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</si>
  <si>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</si>
  <si>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</si>
  <si>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</si>
  <si>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</si>
  <si>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</si>
  <si>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</si>
  <si>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</si>
  <si>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</si>
  <si>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</si>
  <si>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</si>
  <si>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</si>
  <si>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</si>
  <si>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</si>
  <si>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</si>
  <si>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</si>
  <si>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</si>
  <si>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</si>
  <si>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</si>
  <si>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</si>
  <si>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</si>
  <si>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</si>
  <si>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</si>
  <si>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</si>
  <si>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</si>
  <si>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</si>
  <si>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</si>
  <si>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</si>
  <si>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</si>
  <si>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</si>
  <si>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</si>
  <si>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</si>
  <si>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</si>
  <si>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</si>
  <si>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</si>
  <si>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</si>
  <si>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</si>
  <si>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</si>
  <si>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</si>
  <si>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</si>
  <si>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</si>
  <si>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</si>
  <si>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</si>
  <si>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</si>
  <si>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</si>
  <si>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</si>
  <si>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</si>
  <si>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</si>
  <si>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</si>
  <si>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</si>
  <si>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</si>
  <si>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</si>
  <si>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</si>
  <si>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</si>
  <si>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</si>
  <si>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</si>
  <si>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</si>
  <si>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</si>
  <si>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</si>
  <si>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</si>
  <si>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</si>
  <si>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</si>
  <si>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</si>
  <si>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</si>
  <si>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</si>
  <si>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</si>
  <si>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</si>
  <si>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</si>
  <si>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</si>
  <si>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</si>
  <si>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</si>
  <si>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</si>
  <si>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</si>
  <si>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</si>
  <si>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</si>
  <si>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</si>
  <si>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</si>
  <si>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</si>
  <si>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</si>
  <si>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</si>
  <si>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</si>
  <si>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</si>
  <si>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</si>
  <si>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</si>
  <si>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</si>
  <si>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</si>
  <si>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</si>
  <si>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</si>
  <si>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</si>
  <si>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</si>
  <si>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</si>
  <si>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</si>
  <si>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</si>
  <si>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</si>
  <si>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</si>
  <si>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</si>
  <si>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</si>
  <si>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</si>
  <si>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</si>
  <si>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</si>
  <si>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</si>
  <si>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</si>
  <si>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</si>
  <si>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</si>
  <si>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</si>
  <si>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</si>
  <si>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</si>
  <si>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</si>
  <si>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</si>
  <si>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</si>
  <si>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</si>
  <si>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</si>
  <si>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</si>
  <si>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</si>
  <si>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</si>
  <si>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</si>
  <si>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</si>
  <si>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</si>
  <si>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</si>
  <si>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</si>
  <si>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</si>
  <si>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</si>
  <si>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</si>
  <si>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</si>
  <si>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</si>
  <si>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</si>
  <si>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</si>
  <si>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</si>
  <si>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</si>
  <si>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</si>
  <si>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</si>
  <si>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</si>
  <si>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</si>
  <si>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</si>
  <si>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</si>
  <si>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</si>
  <si>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</si>
  <si>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</si>
  <si>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</si>
  <si>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</si>
  <si>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</si>
  <si>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</si>
  <si>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</si>
  <si>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</si>
  <si>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</si>
  <si>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</si>
  <si>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</si>
  <si>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</si>
  <si>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</si>
  <si>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</si>
  <si>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</si>
  <si>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</si>
  <si>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</si>
  <si>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</si>
  <si>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</si>
  <si>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</si>
  <si>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</si>
  <si>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</si>
  <si>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</si>
  <si>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</si>
  <si>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</si>
  <si>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</si>
  <si>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</si>
  <si>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</si>
  <si>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</si>
  <si>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</si>
  <si>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</si>
  <si>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</si>
  <si>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</si>
  <si>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</si>
  <si>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</si>
  <si>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</si>
  <si>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</si>
  <si>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</si>
  <si>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</si>
  <si>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</si>
  <si>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</si>
  <si>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</si>
  <si>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</si>
  <si>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</si>
  <si>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</si>
  <si>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</si>
  <si>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</si>
  <si>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</si>
  <si>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</si>
  <si>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</si>
  <si>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</si>
  <si>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</si>
  <si>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</si>
  <si>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</si>
  <si>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</si>
  <si>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</si>
  <si>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</si>
  <si>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</si>
  <si>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</si>
  <si>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</si>
  <si>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</si>
  <si>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</si>
  <si>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</si>
  <si>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</si>
  <si>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</si>
  <si>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</si>
  <si>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</si>
  <si>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</si>
  <si>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</si>
  <si>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</si>
  <si>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</si>
  <si>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</si>
  <si>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</si>
  <si>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</si>
  <si>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</si>
  <si>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</si>
  <si>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</si>
  <si>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</si>
  <si>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</si>
  <si>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</si>
  <si>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</si>
  <si>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</si>
  <si>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</si>
  <si>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</si>
  <si>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</si>
  <si>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</si>
  <si>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</si>
  <si>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</si>
  <si>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</si>
  <si>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</si>
  <si>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</si>
  <si>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</si>
  <si>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</si>
  <si>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</si>
  <si>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</si>
  <si>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</si>
  <si>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</si>
  <si>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</si>
  <si>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</si>
  <si>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</si>
  <si>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</si>
  <si>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</si>
  <si>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</si>
  <si>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</si>
  <si>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</si>
  <si>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</si>
  <si>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</si>
  <si>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</si>
  <si>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</si>
  <si>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</si>
  <si>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</si>
  <si>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</si>
  <si>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</si>
  <si>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</si>
  <si>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</si>
  <si>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</si>
  <si>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</si>
  <si>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</si>
  <si>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</si>
  <si>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</si>
  <si>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</si>
  <si>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</si>
  <si>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</si>
  <si>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</si>
  <si>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</si>
  <si>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</si>
  <si>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</si>
  <si>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</si>
  <si>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</si>
  <si>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</si>
  <si>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</si>
  <si>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</si>
  <si>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</si>
  <si>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</si>
  <si>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</si>
  <si>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</si>
  <si>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</si>
  <si>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</si>
  <si>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</si>
  <si>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</si>
  <si>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</si>
  <si>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</si>
  <si>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</si>
  <si>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</si>
  <si>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</si>
  <si>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</si>
  <si>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</si>
  <si>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</si>
  <si>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</si>
  <si>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</si>
  <si>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</si>
  <si>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</si>
  <si>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</si>
  <si>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</si>
  <si>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</si>
  <si>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</si>
  <si>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</si>
  <si>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</si>
  <si>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</si>
  <si>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</si>
  <si>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</si>
  <si>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</si>
  <si>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</si>
  <si>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</si>
  <si>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</si>
  <si>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</si>
  <si>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</si>
  <si>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</si>
  <si>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</si>
  <si>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</si>
  <si>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</si>
  <si>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</si>
  <si>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</si>
  <si>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</si>
  <si>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</si>
  <si>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</si>
  <si>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</si>
  <si>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</si>
  <si>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</si>
  <si>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</si>
  <si>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</si>
  <si>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</si>
  <si>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</si>
  <si>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</si>
  <si>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</si>
  <si>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</si>
  <si>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</si>
  <si>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</si>
  <si>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</si>
  <si>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</si>
  <si>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</si>
  <si>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</si>
  <si>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</si>
  <si>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</si>
  <si>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</si>
  <si>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</si>
  <si>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</si>
  <si>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</si>
  <si>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</si>
  <si>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</si>
  <si>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</si>
  <si>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</si>
  <si>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</si>
  <si>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</si>
  <si>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</si>
  <si>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</si>
  <si>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</si>
  <si>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</si>
  <si>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</si>
  <si>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</si>
  <si>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</si>
  <si>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</si>
  <si>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</si>
  <si>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</si>
  <si>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</si>
  <si>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</si>
  <si>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</si>
  <si>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</si>
  <si>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</si>
  <si>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</si>
  <si>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</si>
  <si>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</si>
  <si>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</si>
  <si>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</si>
  <si>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</si>
  <si>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</si>
  <si>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</si>
  <si>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</si>
  <si>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</si>
  <si>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</si>
  <si>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</si>
  <si>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</si>
  <si>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</si>
  <si>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</si>
  <si>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</si>
  <si>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</si>
  <si>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</si>
  <si>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</si>
  <si>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</si>
  <si>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</si>
  <si>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</si>
  <si>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</si>
  <si>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</si>
  <si>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</si>
  <si>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</si>
  <si>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</si>
  <si>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</si>
  <si>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</si>
  <si>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</si>
  <si>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</si>
  <si>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</si>
  <si>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</si>
  <si>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</si>
  <si>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</si>
  <si>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</si>
  <si>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</si>
  <si>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</si>
  <si>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</si>
  <si>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</si>
  <si>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</si>
  <si>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</si>
  <si>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</si>
  <si>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</si>
  <si>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</si>
  <si>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</si>
  <si>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</si>
  <si>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</si>
  <si>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</si>
  <si>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</si>
  <si>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</si>
  <si>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</si>
  <si>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</si>
  <si>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</si>
  <si>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</si>
  <si>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</si>
  <si>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</si>
  <si>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</si>
  <si>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</si>
  <si>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</si>
  <si>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</si>
  <si>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</si>
  <si>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</si>
  <si>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</si>
  <si>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</si>
  <si>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</si>
  <si>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</si>
  <si>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</si>
  <si>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</si>
  <si>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</si>
  <si>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</si>
  <si>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</si>
  <si>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</si>
  <si>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</si>
  <si>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</si>
  <si>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</si>
  <si>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</si>
  <si>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</si>
  <si>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</si>
  <si>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</si>
  <si>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</si>
  <si>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</si>
  <si>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</si>
  <si>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</si>
  <si>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</si>
  <si>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</si>
  <si>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</si>
  <si>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</si>
  <si>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</si>
  <si>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</si>
  <si>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</si>
  <si>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</si>
  <si>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</si>
  <si>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</si>
  <si>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</si>
  <si>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</si>
  <si>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</si>
  <si>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</si>
  <si>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</si>
  <si>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</si>
  <si>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</si>
  <si>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</si>
  <si>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</si>
  <si>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</si>
  <si>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</si>
  <si>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</si>
  <si>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</si>
  <si>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</si>
  <si>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</si>
  <si>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</si>
  <si>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</si>
  <si>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</si>
  <si>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</si>
  <si>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</si>
  <si>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</si>
  <si>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</si>
  <si>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</si>
  <si>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</si>
  <si>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</si>
  <si>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</si>
  <si>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</si>
  <si>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</si>
  <si>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</si>
  <si>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</si>
  <si>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</si>
  <si>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</si>
  <si>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</si>
  <si>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</si>
  <si>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</si>
  <si>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</si>
  <si>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</si>
  <si>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</si>
  <si>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</si>
  <si>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</si>
  <si>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</si>
  <si>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</si>
  <si>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</si>
  <si>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</si>
  <si>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</si>
  <si>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</si>
  <si>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</si>
  <si>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</si>
  <si>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</si>
  <si>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</si>
  <si>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</si>
  <si>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</si>
  <si>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</si>
  <si>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</si>
  <si>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</si>
  <si>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</si>
  <si>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</si>
  <si>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</si>
  <si>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</si>
  <si>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</si>
  <si>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</si>
  <si>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</si>
  <si>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</si>
  <si>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</si>
  <si>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</si>
  <si>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</si>
  <si>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</si>
  <si>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</si>
  <si>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</si>
  <si>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</si>
  <si>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</si>
  <si>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</si>
  <si>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</si>
  <si>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</si>
  <si>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</si>
  <si>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</si>
  <si>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</si>
  <si>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</si>
  <si>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</si>
  <si>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</si>
  <si>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</si>
  <si>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</si>
  <si>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</si>
  <si>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</si>
  <si>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</si>
  <si>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</si>
  <si>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</si>
  <si>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</si>
  <si>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</si>
  <si>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</si>
  <si>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</si>
  <si>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</si>
  <si>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</si>
  <si>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</si>
  <si>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</si>
  <si>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</si>
  <si>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</si>
  <si>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</si>
  <si>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</si>
  <si>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</si>
  <si>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</si>
  <si>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</si>
  <si>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</si>
  <si>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</si>
  <si>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</si>
  <si>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</si>
  <si>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</si>
  <si>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</si>
  <si>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</si>
  <si>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</si>
  <si>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</si>
  <si>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</si>
  <si>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</si>
  <si>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</si>
  <si>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</si>
  <si>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</si>
  <si>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</si>
  <si>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</si>
  <si>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</si>
  <si>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</si>
  <si>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</si>
  <si>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</si>
  <si>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</si>
  <si>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</si>
  <si>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</si>
  <si>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</si>
  <si>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</si>
  <si>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</si>
  <si>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</si>
  <si>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</si>
  <si>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</si>
  <si>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</si>
  <si>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</si>
  <si>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</si>
  <si>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</si>
  <si>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</si>
  <si>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</si>
  <si>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</si>
  <si>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</si>
  <si>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</si>
  <si>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</si>
  <si>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</si>
  <si>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</si>
  <si>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</si>
  <si>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</si>
  <si>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</si>
  <si>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</si>
  <si>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</si>
  <si>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</si>
  <si>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</si>
  <si>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</si>
  <si>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</si>
  <si>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</si>
  <si>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</si>
  <si>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</si>
  <si>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</si>
  <si>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</si>
  <si>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</si>
  <si>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</si>
  <si>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</si>
  <si>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</si>
  <si>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</si>
  <si>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</si>
  <si>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</si>
  <si>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</si>
  <si>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</si>
  <si>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</si>
  <si>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</si>
  <si>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</si>
  <si>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</si>
  <si>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</si>
  <si>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</si>
  <si>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</si>
  <si>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</si>
  <si>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</si>
  <si>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</si>
  <si>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</si>
  <si>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</si>
  <si>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</si>
  <si>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</si>
  <si>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</si>
  <si>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</si>
  <si>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</si>
  <si>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</si>
  <si>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</si>
  <si>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</si>
  <si>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</si>
  <si>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</si>
  <si>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</si>
  <si>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</si>
  <si>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</si>
  <si>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</si>
  <si>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</si>
  <si>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</si>
  <si>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</si>
  <si>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</si>
  <si>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</si>
  <si>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</si>
  <si>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</si>
  <si>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</si>
  <si>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</si>
  <si>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</si>
  <si>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</si>
  <si>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</si>
  <si>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</si>
  <si>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</si>
  <si>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</si>
  <si>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</si>
  <si>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</si>
  <si>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</si>
  <si>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</si>
  <si>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</si>
  <si>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</si>
  <si>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</si>
  <si>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</si>
  <si>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</si>
  <si>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</si>
  <si>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</si>
  <si>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</si>
  <si>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</si>
  <si>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</si>
  <si>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</si>
  <si>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</si>
  <si>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</si>
  <si>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</si>
  <si>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</si>
  <si>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</si>
  <si>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</si>
  <si>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</si>
  <si>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</si>
  <si>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</si>
  <si>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</si>
  <si>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</si>
  <si>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</si>
  <si>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</si>
  <si>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</si>
  <si>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</si>
  <si>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</si>
  <si>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</si>
  <si>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</si>
  <si>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</si>
  <si>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</si>
  <si>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</si>
  <si>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</si>
  <si>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</si>
  <si>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</si>
  <si>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</si>
  <si>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</si>
  <si>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</si>
  <si>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</si>
  <si>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</si>
  <si>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</si>
  <si>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</si>
  <si>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</si>
  <si>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</si>
  <si>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</si>
  <si>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</si>
  <si>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</si>
  <si>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</si>
  <si>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</si>
  <si>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</si>
  <si>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</si>
  <si>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</si>
  <si>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</si>
  <si>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</si>
  <si>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</si>
  <si>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</si>
  <si>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</si>
  <si>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</si>
  <si>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</si>
  <si>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</si>
  <si>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</si>
  <si>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</si>
  <si>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</si>
  <si>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</si>
  <si>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</si>
  <si>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</si>
  <si>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</si>
  <si>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</si>
  <si>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</si>
  <si>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</si>
  <si>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</si>
  <si>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</si>
  <si>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</si>
  <si>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</si>
  <si>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</si>
  <si>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</si>
  <si>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</si>
  <si>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</si>
  <si>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</si>
  <si>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</si>
  <si>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</si>
  <si>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</si>
  <si>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</si>
  <si>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</si>
  <si>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</si>
  <si>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</si>
  <si>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</si>
  <si>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</si>
  <si>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</si>
  <si>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</si>
  <si>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</si>
  <si>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</si>
  <si>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</si>
  <si>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</si>
  <si>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</si>
  <si>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</si>
  <si>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</si>
  <si>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</si>
  <si>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</si>
  <si>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</si>
  <si>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</si>
  <si>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</si>
  <si>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</si>
  <si>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</si>
  <si>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</si>
  <si>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</si>
  <si>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</si>
  <si>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</si>
  <si>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</si>
  <si>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</si>
  <si>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</si>
  <si>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</si>
  <si>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</si>
  <si>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</si>
  <si>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</si>
  <si>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</si>
  <si>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</si>
  <si>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</si>
  <si>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</si>
  <si>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</si>
  <si>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</si>
  <si>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</si>
  <si>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</si>
  <si>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</si>
  <si>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</si>
  <si>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</si>
  <si>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</si>
  <si>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</si>
  <si>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</si>
  <si>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</si>
  <si>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</si>
  <si>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</si>
  <si>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</si>
  <si>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</si>
  <si>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</si>
  <si>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</si>
  <si>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</si>
  <si>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</si>
  <si>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</si>
  <si>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</si>
  <si>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</si>
  <si>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</si>
  <si>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</si>
  <si>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</si>
  <si>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</si>
  <si>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</si>
  <si>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</si>
  <si>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</si>
  <si>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</si>
  <si>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</si>
  <si>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</si>
  <si>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</si>
  <si>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</si>
  <si>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</si>
  <si>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</si>
  <si>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</si>
  <si>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</si>
  <si>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</si>
  <si>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</si>
  <si>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</si>
  <si>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</si>
  <si>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</si>
  <si>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</si>
  <si>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</si>
  <si>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</si>
  <si>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</si>
  <si>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</si>
  <si>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</si>
  <si>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</si>
  <si>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</si>
  <si>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</si>
  <si>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</si>
  <si>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</si>
  <si>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</si>
  <si>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</si>
  <si>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</si>
  <si>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</si>
  <si>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</si>
  <si>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</si>
  <si>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</si>
  <si>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</si>
  <si>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</si>
  <si>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</si>
  <si>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</si>
  <si>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</si>
  <si>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</si>
  <si>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</si>
  <si>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</si>
  <si>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</si>
  <si>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</si>
  <si>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</si>
  <si>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</si>
  <si>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</si>
  <si>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</si>
  <si>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</si>
  <si>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</si>
  <si>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</si>
  <si>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</si>
  <si>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</si>
  <si>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</si>
  <si>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</si>
  <si>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</si>
  <si>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</si>
  <si>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</si>
  <si>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</si>
  <si>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</si>
  <si>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</si>
  <si>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</si>
  <si>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</si>
  <si>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</si>
  <si>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</si>
  <si>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</si>
  <si>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</si>
  <si>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</si>
  <si>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</si>
  <si>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</si>
  <si>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</si>
  <si>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</si>
  <si>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</si>
  <si>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</si>
  <si>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</si>
  <si>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</si>
  <si>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</si>
  <si>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</si>
  <si>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</si>
  <si>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</si>
  <si>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</si>
  <si>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</si>
  <si>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</si>
  <si>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</si>
  <si>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</si>
  <si>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</si>
  <si>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</si>
  <si>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</si>
  <si>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</si>
  <si>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</si>
  <si>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</si>
  <si>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</si>
  <si>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</si>
  <si>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</si>
  <si>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</si>
  <si>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</si>
  <si>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</si>
  <si>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</si>
  <si>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</si>
  <si>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</si>
  <si>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</si>
  <si>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</si>
  <si>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</si>
  <si>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</si>
  <si>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</si>
  <si>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</si>
  <si>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</si>
  <si>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</si>
  <si>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</si>
  <si>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</si>
  <si>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</si>
  <si>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</si>
  <si>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</si>
  <si>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</si>
  <si>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</si>
  <si>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</si>
  <si>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</si>
  <si>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</si>
  <si>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</si>
  <si>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</si>
  <si>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</si>
  <si>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</si>
  <si>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</si>
  <si>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</si>
  <si>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</si>
  <si>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</si>
  <si>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</si>
  <si>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</si>
  <si>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</si>
  <si>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</si>
  <si>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</si>
  <si>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</si>
  <si>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</si>
  <si>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</si>
  <si>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</si>
  <si>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</si>
  <si>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</si>
  <si>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</si>
  <si>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</si>
  <si>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</si>
  <si>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</si>
  <si>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</si>
  <si>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</si>
  <si>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</si>
  <si>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</si>
  <si>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</si>
  <si>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</si>
  <si>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</si>
  <si>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</si>
  <si>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</si>
  <si>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</si>
  <si>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</si>
  <si>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</si>
  <si>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</si>
  <si>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</si>
  <si>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</si>
  <si>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</si>
  <si>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</si>
  <si>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</si>
  <si>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</si>
  <si>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</si>
  <si>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</si>
  <si>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</si>
  <si>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</si>
  <si>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</si>
  <si>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</si>
  <si>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</si>
  <si>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</si>
  <si>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</si>
  <si>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</si>
  <si>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</si>
  <si>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</si>
  <si>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</si>
  <si>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</si>
  <si>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</si>
  <si>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</si>
  <si>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</si>
  <si>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</si>
  <si>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</si>
  <si>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</si>
  <si>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</si>
  <si>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</si>
  <si>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</si>
  <si>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</si>
  <si>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</si>
  <si>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</si>
  <si>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</si>
  <si>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</si>
  <si>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</si>
  <si>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</si>
  <si>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</si>
  <si>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</si>
  <si>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</si>
  <si>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</si>
  <si>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</si>
  <si>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</si>
  <si>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</si>
  <si>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</si>
  <si>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</si>
  <si>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</si>
  <si>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</si>
  <si>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</si>
  <si>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</si>
  <si>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</si>
  <si>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</si>
  <si>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</si>
  <si>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</si>
  <si>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</si>
  <si>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</si>
  <si>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</si>
  <si>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</si>
  <si>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</si>
  <si>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</si>
  <si>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</si>
  <si>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</si>
  <si>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</si>
  <si>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</si>
  <si>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</si>
  <si>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</si>
  <si>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</si>
  <si>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</si>
  <si>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</si>
  <si>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</si>
  <si>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</si>
  <si>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</si>
  <si>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</si>
  <si>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</si>
  <si>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</si>
  <si>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</si>
  <si>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</si>
  <si>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</si>
  <si>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</si>
  <si>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</si>
  <si>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</si>
  <si>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</si>
  <si>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</si>
  <si>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</si>
  <si>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</si>
  <si>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</si>
  <si>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</si>
  <si>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</si>
  <si>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</si>
  <si>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</si>
  <si>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</si>
  <si>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</si>
  <si>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</si>
  <si>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</si>
  <si>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</si>
  <si>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</si>
  <si>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</si>
  <si>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</si>
  <si>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</si>
  <si>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</si>
  <si>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</si>
  <si>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</si>
  <si>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</si>
  <si>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</si>
  <si>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</si>
  <si>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</si>
  <si>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</si>
  <si>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</si>
  <si>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</si>
  <si>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</si>
  <si>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</si>
  <si>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</si>
  <si>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</si>
  <si>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</si>
  <si>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</si>
  <si>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</si>
  <si>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</si>
  <si>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</si>
  <si>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</si>
  <si>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</si>
  <si>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</si>
  <si>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</si>
  <si>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</si>
  <si>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</si>
  <si>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</si>
  <si>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</si>
  <si>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</si>
  <si>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</si>
  <si>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</si>
  <si>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</si>
  <si>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</si>
  <si>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</si>
  <si>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</si>
  <si>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</si>
  <si>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</si>
  <si>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</si>
  <si>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</si>
  <si>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</si>
  <si>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</si>
  <si>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</si>
  <si>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</si>
  <si>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</si>
  <si>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</si>
  <si>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</si>
  <si>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</si>
  <si>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</si>
  <si>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</si>
  <si>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</si>
  <si>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</si>
  <si>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</si>
  <si>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</si>
  <si>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</si>
  <si>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</si>
  <si>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</si>
  <si>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</si>
  <si>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</si>
  <si>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</si>
  <si>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</si>
  <si>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</si>
  <si>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</si>
  <si>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</si>
  <si>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</si>
  <si>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</si>
  <si>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</si>
  <si>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</si>
  <si>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</si>
  <si>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</si>
  <si>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</si>
  <si>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</si>
  <si>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</si>
  <si>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</si>
  <si>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</si>
  <si>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</si>
  <si>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</si>
  <si>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</si>
  <si>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</si>
  <si>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</si>
  <si>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</si>
  <si>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</si>
  <si>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</si>
  <si>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</si>
  <si>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</si>
  <si>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</si>
  <si>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</si>
  <si>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</si>
  <si>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</si>
  <si>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</si>
  <si>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</si>
  <si>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</si>
  <si>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</si>
  <si>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</si>
  <si>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</si>
  <si>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</si>
  <si>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</si>
  <si>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</si>
  <si>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</si>
  <si>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</si>
  <si>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</si>
  <si>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</si>
  <si>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</si>
  <si>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</si>
  <si>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</si>
  <si>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</si>
  <si>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</si>
  <si>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</si>
  <si>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</si>
  <si>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</si>
  <si>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</si>
  <si>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</si>
  <si>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</si>
  <si>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</si>
  <si>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</si>
  <si>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</si>
  <si>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</si>
  <si>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</si>
  <si>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</si>
  <si>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</si>
  <si>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</si>
  <si>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</si>
  <si>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</si>
  <si>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</si>
  <si>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</si>
  <si>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</si>
  <si>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</si>
  <si>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</si>
  <si>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</si>
  <si>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</si>
  <si>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</si>
  <si>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</si>
  <si>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</si>
  <si>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</si>
  <si>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</si>
  <si>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</si>
  <si>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</si>
  <si>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</si>
  <si>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</si>
  <si>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</si>
  <si>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</si>
  <si>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</si>
  <si>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</si>
  <si>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</si>
  <si>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</si>
  <si>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</si>
  <si>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</si>
  <si>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</si>
  <si>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</si>
  <si>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</si>
  <si>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</si>
  <si>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</si>
  <si>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</si>
  <si>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</si>
  <si>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</si>
  <si>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</si>
  <si>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</si>
  <si>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</si>
  <si>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</si>
  <si>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</si>
  <si>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</si>
  <si>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</si>
  <si>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</si>
  <si>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</si>
  <si>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</si>
  <si>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</si>
  <si>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</si>
  <si>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</si>
  <si>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</si>
  <si>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</si>
  <si>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</si>
  <si>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</si>
  <si>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</si>
  <si>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</si>
  <si>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</si>
  <si>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</si>
  <si>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</si>
  <si>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</si>
  <si>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</si>
  <si>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</si>
  <si>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</si>
  <si>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</si>
  <si>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</si>
  <si>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</si>
  <si>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</si>
  <si>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</si>
  <si>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</si>
  <si>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</si>
  <si>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</si>
  <si>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</si>
  <si>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</si>
  <si>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</si>
  <si>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</si>
  <si>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</si>
  <si>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</si>
  <si>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</si>
  <si>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</si>
  <si>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</si>
  <si>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</si>
  <si>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</si>
  <si>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</si>
  <si>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</si>
  <si>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</si>
  <si>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</si>
  <si>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</si>
  <si>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</si>
  <si>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</si>
  <si>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</si>
  <si>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</si>
  <si>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</si>
  <si>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</si>
  <si>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</si>
  <si>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</si>
  <si>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</si>
  <si>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</si>
  <si>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</si>
  <si>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</si>
  <si>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</si>
  <si>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</si>
  <si>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</si>
  <si>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</si>
  <si>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</si>
  <si>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</si>
  <si>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</si>
  <si>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</si>
  <si>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</si>
  <si>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</si>
  <si>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</si>
  <si>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</si>
  <si>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</si>
  <si>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</si>
  <si>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</si>
  <si>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</si>
  <si>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</si>
  <si>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</si>
  <si>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</si>
  <si>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</si>
  <si>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</si>
  <si>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</si>
  <si>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</si>
  <si>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</si>
  <si>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</si>
  <si>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</si>
  <si>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</si>
  <si>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</si>
  <si>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</si>
  <si>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</si>
  <si>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</si>
  <si>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</si>
  <si>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</si>
  <si>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</si>
  <si>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</si>
  <si>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</si>
  <si>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</si>
  <si>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</si>
  <si>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</si>
  <si>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</si>
  <si>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</si>
  <si>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</si>
  <si>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</si>
  <si>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</si>
  <si>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</si>
  <si>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</si>
  <si>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</si>
  <si>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</si>
  <si>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</si>
  <si>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</si>
  <si>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</si>
  <si>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</si>
  <si>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</si>
  <si>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</si>
  <si>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</si>
  <si>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</si>
  <si>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</si>
  <si>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</si>
  <si>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</si>
  <si>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</si>
  <si>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</si>
  <si>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</si>
  <si>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</si>
  <si>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</si>
  <si>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</si>
  <si>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</si>
  <si>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</si>
  <si>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</si>
  <si>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</si>
  <si>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</si>
  <si>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</si>
  <si>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</si>
  <si>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</si>
  <si>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</si>
  <si>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</si>
  <si>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</si>
  <si>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</si>
  <si>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</si>
  <si>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</si>
  <si>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</si>
  <si>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</si>
  <si>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</si>
  <si>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</si>
  <si>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</si>
  <si>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</si>
  <si>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</si>
  <si>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</si>
  <si>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</si>
  <si>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</si>
  <si>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</si>
  <si>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</si>
  <si>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</si>
  <si>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</si>
  <si>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</si>
  <si>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</si>
  <si>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</si>
  <si>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</si>
  <si>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</si>
  <si>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</si>
  <si>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</si>
  <si>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</si>
  <si>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</si>
  <si>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</si>
  <si>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</si>
  <si>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</si>
  <si>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</si>
  <si>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</si>
  <si>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</si>
  <si>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</si>
  <si>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</si>
  <si>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</si>
  <si>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</si>
  <si>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</si>
  <si>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</si>
  <si>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</si>
  <si>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</si>
  <si>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</si>
  <si>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</si>
  <si>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</si>
  <si>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</si>
  <si>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</si>
  <si>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</si>
  <si>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</si>
  <si>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</si>
  <si>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</si>
  <si>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</si>
  <si>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</si>
  <si>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</si>
  <si>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</si>
  <si>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</si>
  <si>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</si>
  <si>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</si>
  <si>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</si>
  <si>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</si>
  <si>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</si>
  <si>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</si>
  <si>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</si>
  <si>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</si>
  <si>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</si>
  <si>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</si>
  <si>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</si>
  <si>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</si>
  <si>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</si>
  <si>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</si>
  <si>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</si>
  <si>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</si>
  <si>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</si>
  <si>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</si>
  <si>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</si>
  <si>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</si>
  <si>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</si>
  <si>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</si>
  <si>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</si>
  <si>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</si>
  <si>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</si>
  <si>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</si>
  <si>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</si>
  <si>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</si>
  <si>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</si>
  <si>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</si>
  <si>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</si>
  <si>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</si>
  <si>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</si>
  <si>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</si>
  <si>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</si>
  <si>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</si>
  <si>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</si>
  <si>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</si>
  <si>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</si>
  <si>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</si>
  <si>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</si>
  <si>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</si>
  <si>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</si>
  <si>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</si>
  <si>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</si>
  <si>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</si>
  <si>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</si>
  <si>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</si>
  <si>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</si>
  <si>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</si>
  <si>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</si>
  <si>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</si>
  <si>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</si>
  <si>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</si>
  <si>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</si>
  <si>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</si>
  <si>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</si>
  <si>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</si>
  <si>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</si>
  <si>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</si>
  <si>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</si>
  <si>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</si>
  <si>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</si>
  <si>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</si>
  <si>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</si>
  <si>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</si>
  <si>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</si>
  <si>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</si>
  <si>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</si>
  <si>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</si>
  <si>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</si>
  <si>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</si>
  <si>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</si>
  <si>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</si>
  <si>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</si>
  <si>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</si>
  <si>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</si>
  <si>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</si>
  <si>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</si>
  <si>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</si>
  <si>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</si>
  <si>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</si>
  <si>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</si>
  <si>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</si>
  <si>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</si>
  <si>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</si>
  <si>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</si>
  <si>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</si>
  <si>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</si>
  <si>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</si>
  <si>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</si>
  <si>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</si>
  <si>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</si>
  <si>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</si>
  <si>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</si>
  <si>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</si>
  <si>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</si>
  <si>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</si>
  <si>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</si>
  <si>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</si>
  <si>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</si>
  <si>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</si>
  <si>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</si>
  <si>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</si>
  <si>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</si>
  <si>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</si>
  <si>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</si>
  <si>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</si>
  <si>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</si>
  <si>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</si>
  <si>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</si>
  <si>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</si>
  <si>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</si>
  <si>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</si>
  <si>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</si>
  <si>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</si>
  <si>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</si>
  <si>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</si>
  <si>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</si>
  <si>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</si>
  <si>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</si>
  <si>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</si>
  <si>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</si>
  <si>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</si>
  <si>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</si>
  <si>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</si>
  <si>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</si>
  <si>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</si>
  <si>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</si>
  <si>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</si>
  <si>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</si>
  <si>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</si>
  <si>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</si>
  <si>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</si>
  <si>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</si>
  <si>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</si>
  <si>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</si>
  <si>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</si>
  <si>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</si>
  <si>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</si>
  <si>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</si>
  <si>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</si>
  <si>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</si>
  <si>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</si>
  <si>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</si>
  <si>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</si>
  <si>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</si>
  <si>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</si>
  <si>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</si>
  <si>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</si>
  <si>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</si>
  <si>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</si>
  <si>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</si>
  <si>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</si>
  <si>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</si>
  <si>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</si>
  <si>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</si>
  <si>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</si>
  <si>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</si>
  <si>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</si>
  <si>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</si>
  <si>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</si>
  <si>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</si>
  <si>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</si>
  <si>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</si>
  <si>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</si>
  <si>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</si>
  <si>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</si>
  <si>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</si>
  <si>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</si>
  <si>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</si>
  <si>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</si>
  <si>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</si>
  <si>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</si>
  <si>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</si>
  <si>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</si>
  <si>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</si>
  <si>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</si>
  <si>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</si>
  <si>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</si>
  <si>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</si>
  <si>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</si>
  <si>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</si>
  <si>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</si>
  <si>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</si>
  <si>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</si>
  <si>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</si>
  <si>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</si>
  <si>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</si>
  <si>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</si>
  <si>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</si>
  <si>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</si>
  <si>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</si>
  <si>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</si>
  <si>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</si>
  <si>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</si>
  <si>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</si>
  <si>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</si>
  <si>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</si>
  <si>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</si>
  <si>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</si>
  <si>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</si>
  <si>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</si>
  <si>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</si>
  <si>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</si>
  <si>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</si>
  <si>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</si>
  <si>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</si>
  <si>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</si>
  <si>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</si>
  <si>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</si>
  <si>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</si>
  <si>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</si>
  <si>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</si>
  <si>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</si>
  <si>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</si>
  <si>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</si>
  <si>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</si>
  <si>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</si>
  <si>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</si>
  <si>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</si>
  <si>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</si>
  <si>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</si>
  <si>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</si>
  <si>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</si>
  <si>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</si>
  <si>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</si>
  <si>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</si>
  <si>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</si>
  <si>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</si>
  <si>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</si>
  <si>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</si>
  <si>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</si>
  <si>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</si>
  <si>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</si>
  <si>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</si>
  <si>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</si>
  <si>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</si>
  <si>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</si>
  <si>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</si>
  <si>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</si>
  <si>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</si>
  <si>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</si>
  <si>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</si>
  <si>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</si>
  <si>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</si>
  <si>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</si>
  <si>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</si>
  <si>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</si>
  <si>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</si>
  <si>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</si>
  <si>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</si>
  <si>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</si>
  <si>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</si>
  <si>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</si>
  <si>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</si>
  <si>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</si>
  <si>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</si>
  <si>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</si>
  <si>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</si>
  <si>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</si>
  <si>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</si>
  <si>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</si>
  <si>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</si>
  <si>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</si>
  <si>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</si>
  <si>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</si>
  <si>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</si>
  <si>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</si>
  <si>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</si>
  <si>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</si>
  <si>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</si>
  <si>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</si>
  <si>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</si>
  <si>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</si>
  <si>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</si>
  <si>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</si>
  <si>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</si>
  <si>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</si>
  <si>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</si>
  <si>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</si>
  <si>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</si>
  <si>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</si>
  <si>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</si>
  <si>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</si>
  <si>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</si>
  <si>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</si>
  <si>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</si>
  <si>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</si>
  <si>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</si>
  <si>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</si>
  <si>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</si>
  <si>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</si>
  <si>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</si>
  <si>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</si>
  <si>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</si>
  <si>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</si>
  <si>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</si>
  <si>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</si>
  <si>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</si>
  <si>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</si>
  <si>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</si>
  <si>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</si>
  <si>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</si>
  <si>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</si>
  <si>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</si>
  <si>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</si>
  <si>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</si>
  <si>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</si>
  <si>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</si>
  <si>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</si>
  <si>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</si>
  <si>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</si>
  <si>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</si>
  <si>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</si>
  <si>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</si>
  <si>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</si>
  <si>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</si>
  <si>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</si>
  <si>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</si>
  <si>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</si>
  <si>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</si>
  <si>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</si>
  <si>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</si>
  <si>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</si>
  <si>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</si>
  <si>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</si>
  <si>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</si>
  <si>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</si>
  <si>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</si>
  <si>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</si>
  <si>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</si>
  <si>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</si>
  <si>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</si>
  <si>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</si>
  <si>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</si>
  <si>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</si>
  <si>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</si>
  <si>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</si>
  <si>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</si>
  <si>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</si>
  <si>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</si>
  <si>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</si>
  <si>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</si>
  <si>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</si>
  <si>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</si>
  <si>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</si>
  <si>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</si>
  <si>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</si>
  <si>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</si>
  <si>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</si>
  <si>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</si>
  <si>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</si>
  <si>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</si>
  <si>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</si>
  <si>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</si>
  <si>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</si>
  <si>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</si>
  <si>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</si>
  <si>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</si>
  <si>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</si>
  <si>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</si>
  <si>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</si>
  <si>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</si>
  <si>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</si>
  <si>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</si>
  <si>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</si>
  <si>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</si>
  <si>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</si>
  <si>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</si>
  <si>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</si>
  <si>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</si>
  <si>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</si>
  <si>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</si>
  <si>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</si>
  <si>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</si>
  <si>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</si>
  <si>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</si>
  <si>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</si>
  <si>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</si>
  <si>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</si>
  <si>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</si>
  <si>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</si>
  <si>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</si>
  <si>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</si>
  <si>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</si>
  <si>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</si>
  <si>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</si>
  <si>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</si>
  <si>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</si>
  <si>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</si>
  <si>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</si>
  <si>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</si>
  <si>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</si>
  <si>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</si>
  <si>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</si>
  <si>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</si>
  <si>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</si>
  <si>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</si>
  <si>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</si>
  <si>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</si>
  <si>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</si>
  <si>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</si>
  <si>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</si>
  <si>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</si>
  <si>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</si>
  <si>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</si>
  <si>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</si>
  <si>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</si>
  <si>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</si>
  <si>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</si>
  <si>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</si>
  <si>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</si>
  <si>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</si>
  <si>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</si>
  <si>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</si>
  <si>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</si>
  <si>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</si>
  <si>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</si>
  <si>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</si>
  <si>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</si>
  <si>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</si>
  <si>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</si>
  <si>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</si>
  <si>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</si>
  <si>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</si>
  <si>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</si>
  <si>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</si>
  <si>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</si>
  <si>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</si>
  <si>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</si>
  <si>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</si>
  <si>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</si>
  <si>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</si>
  <si>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</si>
  <si>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</si>
  <si>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</si>
  <si>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</si>
  <si>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</si>
  <si>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</si>
  <si>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</si>
  <si>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</si>
  <si>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</si>
  <si>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</si>
  <si>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</si>
  <si>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</si>
  <si>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</si>
  <si>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</si>
  <si>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</si>
  <si>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</si>
  <si>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</si>
  <si>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</si>
  <si>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</si>
  <si>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</si>
  <si>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</si>
  <si>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</si>
  <si>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</si>
  <si>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</si>
  <si>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</si>
  <si>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</si>
  <si>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</si>
  <si>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</si>
  <si>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</si>
  <si>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</si>
  <si>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</si>
  <si>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</si>
  <si>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</si>
  <si>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</si>
  <si>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</si>
  <si>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</si>
  <si>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</si>
  <si>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</si>
  <si>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</si>
  <si>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</si>
  <si>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</si>
  <si>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</si>
  <si>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</si>
  <si>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</si>
  <si>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</si>
  <si>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</si>
  <si>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</si>
  <si>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</si>
  <si>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</si>
  <si>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</si>
  <si>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</si>
  <si>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</si>
  <si>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</si>
  <si>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</si>
  <si>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</si>
  <si>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</si>
  <si>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</si>
  <si>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</si>
  <si>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</si>
  <si>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</si>
  <si>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</si>
  <si>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</si>
  <si>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</si>
  <si>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</si>
  <si>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</si>
  <si>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</si>
  <si>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</si>
  <si>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</si>
  <si>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</si>
  <si>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</si>
  <si>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</si>
  <si>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</si>
  <si>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</si>
  <si>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</si>
  <si>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</si>
  <si>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</si>
  <si>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</si>
  <si>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</si>
  <si>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</si>
  <si>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</si>
  <si>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</si>
  <si>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</si>
  <si>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</si>
  <si>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</si>
  <si>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</si>
  <si>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</si>
  <si>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</si>
  <si>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</si>
  <si>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</si>
  <si>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</si>
  <si>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</si>
  <si>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</si>
  <si>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</si>
  <si>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</si>
  <si>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</si>
  <si>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</si>
  <si>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</si>
  <si>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</si>
  <si>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</si>
  <si>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</si>
  <si>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</si>
  <si>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</si>
  <si>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</si>
  <si>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</si>
  <si>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</si>
  <si>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</si>
  <si>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</si>
  <si>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</si>
  <si>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</si>
  <si>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</si>
  <si>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</si>
  <si>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</si>
  <si>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</si>
  <si>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</si>
  <si>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</si>
  <si>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</si>
  <si>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</si>
  <si>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</si>
  <si>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</si>
  <si>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</si>
  <si>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</si>
  <si>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</si>
  <si>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</si>
  <si>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</si>
  <si>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</si>
  <si>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</si>
  <si>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</si>
  <si>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</si>
  <si>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</si>
  <si>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</si>
  <si>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</si>
  <si>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</si>
  <si>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</si>
  <si>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</si>
  <si>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</si>
  <si>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</si>
  <si>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</si>
  <si>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</si>
  <si>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</si>
  <si>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</si>
  <si>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</si>
  <si>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</si>
  <si>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</si>
  <si>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</si>
  <si>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</si>
  <si>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</si>
  <si>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</si>
  <si>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</si>
  <si>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</si>
  <si>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</si>
  <si>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</si>
  <si>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</si>
  <si>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</si>
  <si>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</si>
  <si>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</si>
  <si>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</si>
  <si>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</si>
  <si>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</si>
  <si>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</si>
  <si>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</si>
  <si>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</si>
  <si>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</si>
  <si>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</si>
  <si>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</si>
  <si>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</si>
  <si>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</si>
  <si>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</si>
  <si>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</si>
  <si>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</si>
  <si>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</si>
  <si>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</si>
  <si>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</si>
  <si>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</si>
  <si>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</si>
  <si>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</si>
  <si>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</si>
  <si>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</si>
  <si>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</si>
  <si>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</si>
  <si>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</si>
  <si>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</si>
  <si>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</si>
  <si>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</si>
  <si>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</si>
  <si>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</si>
  <si>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</si>
  <si>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</si>
  <si>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</si>
  <si>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</si>
  <si>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</si>
  <si>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</si>
  <si>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</si>
  <si>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</si>
  <si>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</si>
  <si>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</si>
  <si>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</si>
  <si>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</si>
  <si>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</si>
  <si>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</si>
  <si>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</si>
  <si>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</si>
  <si>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</si>
  <si>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</si>
  <si>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</si>
  <si>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</si>
  <si>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</si>
  <si>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</si>
  <si>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</si>
  <si>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</si>
  <si>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</si>
  <si>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</si>
  <si>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</si>
  <si>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</si>
  <si>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</si>
  <si>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</si>
  <si>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</si>
  <si>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</si>
  <si>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</si>
  <si>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</si>
  <si>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</si>
  <si>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</si>
  <si>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</si>
  <si>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</si>
  <si>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</si>
  <si>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</si>
  <si>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</si>
  <si>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</si>
  <si>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</si>
  <si>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</si>
  <si>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</si>
  <si>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</si>
  <si>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</si>
  <si>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</si>
  <si>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</si>
  <si>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</si>
  <si>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</si>
  <si>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</si>
  <si>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</si>
  <si>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</si>
  <si>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</si>
  <si>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</si>
  <si>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</si>
  <si>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</si>
  <si>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</si>
  <si>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</si>
  <si>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</si>
  <si>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</si>
  <si>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</si>
  <si>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</si>
  <si>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</si>
  <si>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</si>
  <si>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</si>
  <si>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</si>
  <si>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</si>
  <si>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</si>
  <si>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</si>
  <si>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</si>
  <si>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</si>
  <si>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</si>
  <si>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</si>
  <si>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</si>
  <si>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</si>
  <si>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</si>
  <si>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</si>
  <si>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</si>
  <si>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</si>
  <si>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</si>
  <si>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</si>
  <si>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</si>
  <si>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</si>
  <si>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</si>
  <si>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</si>
  <si>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</si>
  <si>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</si>
  <si>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</si>
  <si>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</si>
  <si>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</si>
  <si>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</si>
  <si>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</si>
  <si>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</si>
  <si>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</si>
  <si>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</si>
  <si>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</si>
  <si>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</si>
  <si>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</si>
  <si>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</si>
  <si>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</si>
  <si>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</si>
  <si>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</si>
  <si>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</si>
  <si>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</si>
  <si>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</si>
  <si>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</si>
  <si>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</si>
  <si>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</si>
  <si>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</si>
  <si>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</si>
  <si>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</si>
  <si>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</si>
  <si>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</si>
  <si>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</si>
  <si>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</si>
  <si>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</si>
  <si>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</si>
  <si>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</si>
  <si>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</si>
  <si>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</si>
  <si>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</si>
  <si>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</si>
  <si>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</si>
  <si>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</si>
  <si>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</si>
  <si>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</si>
  <si>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</si>
  <si>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</si>
  <si>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</si>
  <si>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</si>
  <si>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</si>
  <si>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</si>
  <si>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</si>
  <si>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</si>
  <si>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</si>
  <si>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</si>
  <si>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</si>
  <si>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</si>
  <si>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</si>
  <si>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</si>
  <si>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</si>
  <si>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</si>
  <si>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</si>
  <si>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</si>
  <si>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</si>
  <si>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</si>
  <si>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</si>
  <si>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</si>
  <si>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</si>
  <si>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</si>
  <si>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</si>
  <si>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</si>
  <si>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</si>
  <si>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</si>
  <si>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</si>
  <si>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</si>
  <si>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</si>
  <si>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</si>
  <si>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</si>
  <si>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</si>
  <si>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</si>
  <si>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</si>
  <si>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</si>
  <si>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</si>
  <si>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</si>
  <si>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</si>
  <si>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</si>
  <si>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</si>
  <si>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</si>
  <si>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</si>
  <si>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</si>
  <si>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</si>
  <si>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</si>
  <si>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</si>
  <si>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</si>
  <si>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</si>
  <si>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</si>
  <si>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</si>
  <si>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</si>
  <si>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</si>
  <si>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</si>
  <si>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</si>
  <si>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</si>
  <si>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</si>
  <si>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</si>
  <si>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</si>
  <si>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</si>
  <si>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</si>
  <si>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</si>
  <si>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</si>
  <si>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</si>
  <si>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</si>
  <si>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</si>
  <si>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</si>
  <si>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</si>
  <si>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</si>
  <si>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</si>
  <si>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</si>
  <si>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</si>
  <si>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</si>
  <si>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</si>
  <si>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</si>
  <si>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</si>
  <si>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</si>
  <si>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</si>
  <si>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</si>
  <si>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</si>
  <si>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</si>
  <si>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</si>
  <si>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</si>
  <si>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</si>
  <si>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</si>
  <si>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</si>
  <si>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</si>
  <si>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</si>
  <si>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</si>
  <si>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</si>
  <si>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</si>
  <si>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</si>
  <si>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</si>
  <si>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</si>
  <si>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</si>
  <si>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</si>
  <si>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</si>
  <si>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</si>
  <si>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</si>
  <si>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</si>
  <si>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</si>
  <si>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</si>
  <si>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</si>
  <si>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</si>
  <si>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</si>
  <si>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</si>
  <si>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</si>
  <si>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</si>
  <si>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</si>
  <si>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</si>
  <si>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</si>
  <si>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</si>
  <si>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</si>
  <si>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</si>
  <si>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</si>
  <si>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</si>
  <si>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</si>
  <si>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</si>
  <si>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</si>
  <si>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</si>
  <si>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</si>
  <si>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</si>
  <si>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</si>
  <si>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</si>
  <si>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</si>
  <si>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</si>
  <si>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</si>
  <si>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</si>
  <si>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</si>
  <si>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</si>
  <si>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</si>
  <si>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</si>
  <si>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</si>
  <si>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</si>
  <si>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</si>
  <si>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</si>
  <si>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</si>
  <si>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</si>
  <si>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</si>
  <si>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</si>
  <si>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</si>
  <si>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</si>
  <si>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</si>
  <si>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</si>
  <si>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</si>
  <si>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</si>
  <si>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</si>
  <si>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</si>
  <si>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</si>
  <si>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</si>
  <si>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</si>
  <si>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</si>
  <si>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</si>
  <si>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</si>
  <si>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</si>
  <si>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</si>
  <si>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</si>
  <si>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</si>
  <si>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</si>
  <si>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</si>
  <si>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</si>
  <si>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</si>
  <si>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</si>
  <si>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</si>
  <si>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</si>
  <si>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</si>
  <si>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</si>
  <si>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</si>
  <si>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</si>
  <si>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</si>
  <si>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</si>
  <si>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</si>
  <si>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</si>
  <si>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</si>
  <si>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</si>
  <si>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</si>
  <si>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</si>
  <si>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</si>
  <si>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</si>
  <si>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</si>
  <si>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</si>
  <si>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</si>
  <si>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</si>
  <si>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</si>
  <si>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</si>
  <si>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</si>
  <si>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</si>
  <si>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</si>
  <si>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</si>
  <si>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</si>
  <si>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</si>
  <si>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</si>
  <si>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</si>
  <si>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</si>
  <si>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</si>
  <si>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</si>
  <si>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</si>
  <si>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</si>
  <si>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</si>
  <si>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</si>
  <si>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</si>
  <si>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</si>
  <si>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</si>
  <si>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</si>
  <si>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</si>
  <si>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</si>
  <si>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</si>
  <si>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</si>
  <si>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</si>
  <si>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</si>
  <si>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</si>
  <si>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</si>
  <si>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</si>
  <si>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</si>
  <si>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</si>
  <si>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</si>
  <si>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</si>
  <si>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</si>
  <si>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</si>
  <si>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</si>
  <si>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</si>
  <si>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</si>
  <si>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</si>
  <si>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</si>
  <si>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</si>
  <si>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</si>
  <si>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</si>
  <si>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</si>
  <si>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</si>
  <si>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</si>
  <si>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</si>
  <si>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</si>
  <si>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</si>
  <si>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</si>
  <si>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</si>
  <si>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</si>
  <si>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</si>
  <si>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</si>
  <si>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</si>
  <si>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</si>
  <si>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</si>
  <si>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</si>
  <si>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</si>
  <si>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</si>
  <si>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</si>
  <si>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</si>
  <si>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</si>
  <si>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</si>
  <si>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</si>
  <si>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</si>
  <si>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</si>
  <si>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</si>
  <si>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</si>
  <si>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</si>
  <si>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</si>
  <si>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</si>
  <si>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</si>
  <si>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</si>
  <si>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</si>
  <si>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</si>
  <si>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</si>
  <si>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</si>
  <si>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</si>
  <si>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</si>
  <si>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</si>
  <si>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</si>
  <si>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</si>
  <si>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</si>
  <si>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</si>
  <si>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</si>
  <si>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</si>
  <si>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</si>
  <si>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</si>
  <si>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</si>
  <si>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</si>
  <si>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</si>
  <si>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</si>
  <si>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</si>
  <si>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</si>
  <si>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</si>
  <si>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</si>
  <si>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</si>
  <si>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</si>
  <si>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</si>
  <si>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</si>
  <si>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</si>
  <si>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</si>
  <si>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</si>
  <si>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</si>
  <si>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</si>
  <si>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</si>
  <si>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</si>
  <si>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</si>
  <si>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</si>
  <si>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</si>
  <si>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</si>
  <si>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</si>
  <si>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</si>
  <si>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</si>
  <si>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</si>
  <si>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</si>
  <si>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</si>
  <si>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</si>
  <si>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</si>
  <si>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</si>
  <si>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</si>
  <si>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</si>
  <si>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</si>
  <si>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</si>
  <si>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</si>
  <si>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</si>
  <si>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</si>
  <si>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</si>
  <si>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</si>
  <si>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</si>
  <si>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</si>
  <si>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</si>
  <si>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</si>
  <si>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</si>
  <si>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</si>
  <si>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</si>
  <si>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</si>
  <si>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</si>
  <si>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</si>
  <si>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</si>
  <si>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</si>
  <si>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</si>
  <si>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</si>
  <si>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</si>
  <si>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</si>
  <si>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</si>
  <si>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</si>
  <si>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</si>
  <si>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</si>
  <si>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</si>
  <si>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</si>
  <si>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</si>
  <si>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</si>
  <si>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</si>
  <si>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</si>
  <si>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</si>
  <si>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</si>
  <si>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</si>
  <si>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</si>
  <si>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</si>
  <si>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</si>
  <si>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</si>
  <si>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</si>
  <si>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</si>
  <si>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</si>
  <si>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</si>
  <si>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</si>
  <si>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</si>
  <si>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</si>
  <si>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</si>
  <si>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</si>
  <si>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</si>
  <si>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</si>
  <si>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</si>
  <si>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</si>
  <si>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</si>
  <si>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</si>
  <si>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</si>
  <si>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</si>
  <si>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</si>
  <si>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</si>
  <si>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</si>
  <si>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</si>
  <si>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</si>
  <si>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</si>
  <si>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</si>
  <si>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</si>
  <si>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</si>
  <si>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</si>
  <si>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</si>
  <si>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</si>
  <si>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</si>
  <si>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</si>
  <si>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</si>
  <si>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</si>
  <si>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</si>
  <si>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</si>
  <si>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</si>
  <si>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</si>
  <si>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</si>
  <si>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</si>
  <si>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</si>
  <si>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</si>
  <si>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</si>
  <si>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</si>
  <si>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</si>
  <si>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</si>
  <si>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</si>
  <si>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</si>
  <si>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</si>
  <si>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</si>
  <si>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</si>
  <si>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</si>
  <si>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</si>
  <si>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</si>
  <si>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</si>
  <si>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</si>
  <si>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</si>
  <si>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</si>
  <si>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</si>
  <si>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</si>
  <si>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</si>
  <si>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</si>
  <si>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</si>
  <si>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</si>
  <si>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</si>
  <si>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</si>
  <si>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</si>
  <si>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</si>
  <si>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</si>
  <si>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</si>
  <si>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</si>
  <si>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</si>
  <si>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</si>
  <si>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</si>
  <si>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</si>
  <si>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</si>
  <si>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</si>
  <si>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</si>
  <si>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</si>
  <si>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</si>
  <si>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</si>
  <si>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</si>
  <si>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</si>
  <si>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</si>
  <si>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</si>
  <si>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</si>
  <si>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</si>
  <si>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</si>
  <si>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</si>
  <si>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</si>
  <si>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</si>
  <si>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</si>
  <si>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</si>
  <si>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</si>
  <si>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</si>
  <si>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</si>
  <si>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</si>
  <si>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</si>
  <si>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</si>
  <si>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</si>
  <si>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</si>
  <si>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</si>
  <si>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</si>
  <si>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</si>
  <si>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</si>
  <si>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</si>
  <si>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</si>
  <si>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</si>
  <si>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</si>
  <si>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</si>
  <si>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</si>
  <si>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</si>
  <si>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</si>
  <si>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</si>
  <si>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</si>
  <si>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</si>
  <si>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</si>
  <si>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</si>
  <si>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</si>
  <si>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</si>
  <si>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</si>
  <si>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</si>
  <si>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</si>
  <si>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</si>
  <si>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</si>
  <si>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</si>
  <si>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</si>
  <si>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</si>
  <si>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</si>
  <si>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</si>
  <si>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</si>
  <si>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</si>
  <si>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</si>
  <si>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</si>
  <si>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</si>
  <si>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</si>
  <si>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</si>
  <si>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</si>
  <si>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</si>
  <si>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</si>
  <si>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</si>
  <si>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</si>
  <si>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</si>
  <si>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</si>
  <si>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</si>
  <si>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</si>
  <si>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</si>
  <si>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</si>
  <si>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</si>
  <si>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</si>
  <si>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</si>
  <si>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</si>
  <si>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</si>
  <si>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</si>
  <si>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</si>
  <si>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</si>
  <si>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</si>
  <si>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</si>
  <si>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</si>
  <si>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</si>
  <si>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</si>
  <si>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</si>
  <si>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</si>
  <si>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</si>
  <si>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</si>
  <si>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</si>
  <si>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</si>
  <si>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</si>
  <si>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</si>
  <si>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</si>
  <si>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</si>
  <si>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</si>
  <si>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</si>
  <si>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</si>
  <si>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</si>
  <si>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</si>
  <si>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</si>
  <si>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</si>
  <si>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</si>
  <si>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</si>
  <si>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</si>
  <si>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</si>
  <si>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</si>
  <si>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</si>
  <si>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</si>
  <si>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</si>
  <si>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</si>
  <si>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</si>
  <si>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</si>
  <si>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</si>
  <si>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</si>
  <si>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</si>
  <si>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</si>
  <si>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</si>
  <si>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</si>
  <si>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</si>
  <si>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</si>
  <si>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</si>
  <si>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</si>
  <si>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</si>
  <si>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</si>
  <si>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</si>
  <si>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</si>
  <si>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</si>
  <si>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</si>
  <si>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</si>
  <si>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</si>
  <si>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</si>
  <si>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</si>
  <si>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</si>
  <si>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</si>
  <si>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</si>
  <si>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</si>
  <si>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</si>
  <si>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</si>
  <si>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</si>
  <si>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</si>
  <si>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</si>
  <si>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</si>
  <si>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</si>
  <si>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</si>
  <si>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</si>
  <si>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</si>
  <si>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</si>
  <si>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</si>
  <si>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</si>
  <si>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</si>
  <si>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</si>
  <si>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</si>
  <si>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</si>
  <si>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</si>
  <si>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</si>
  <si>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</si>
  <si>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</si>
  <si>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</si>
  <si>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</si>
  <si>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</si>
  <si>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</si>
  <si>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</si>
  <si>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</si>
  <si>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</si>
  <si>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</si>
  <si>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</si>
  <si>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</si>
  <si>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</si>
  <si>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</si>
  <si>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</si>
  <si>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</si>
  <si>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</si>
  <si>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</si>
  <si>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</si>
  <si>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</si>
  <si>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</si>
  <si>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</si>
  <si>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</si>
  <si>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</si>
  <si>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</si>
  <si>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</si>
  <si>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</si>
  <si>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</si>
  <si>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</si>
  <si>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</si>
  <si>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</si>
  <si>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</si>
  <si>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</si>
  <si>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</si>
  <si>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</si>
  <si>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</si>
  <si>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</si>
  <si>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</si>
  <si>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</si>
  <si>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</si>
  <si>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</si>
  <si>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</si>
  <si>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</si>
  <si>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</si>
  <si>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</si>
  <si>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</si>
  <si>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</si>
  <si>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</si>
  <si>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</si>
  <si>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</si>
  <si>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</si>
  <si>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</si>
  <si>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</si>
  <si>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</si>
  <si>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</si>
  <si>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</si>
  <si>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</si>
  <si>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</si>
  <si>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</si>
  <si>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</si>
  <si>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</si>
  <si>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</si>
  <si>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</si>
  <si>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</si>
  <si>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</si>
  <si>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</si>
  <si>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</si>
  <si>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</si>
  <si>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</si>
  <si>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</si>
  <si>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</si>
  <si>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</si>
  <si>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</si>
  <si>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</si>
  <si>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</si>
  <si>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</si>
  <si>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</si>
  <si>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</si>
  <si>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</si>
  <si>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</si>
  <si>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</si>
  <si>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</si>
  <si>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</si>
  <si>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</si>
  <si>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</si>
  <si>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</si>
  <si>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</si>
  <si>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</si>
  <si>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</si>
  <si>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</si>
  <si>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</si>
  <si>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</si>
  <si>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</si>
  <si>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</si>
  <si>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</si>
  <si>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</si>
  <si>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</si>
  <si>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</si>
  <si>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</si>
  <si>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</si>
  <si>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</si>
  <si>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</si>
  <si>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</si>
  <si>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</si>
  <si>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</si>
  <si>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</si>
  <si>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</si>
  <si>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</si>
  <si>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</si>
  <si>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</si>
  <si>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</si>
  <si>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</si>
  <si>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</si>
  <si>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</si>
  <si>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</si>
  <si>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</si>
  <si>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</si>
  <si>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</si>
  <si>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</si>
  <si>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</si>
  <si>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</si>
  <si>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</si>
  <si>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</si>
  <si>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</si>
  <si>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</si>
  <si>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</si>
  <si>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</si>
  <si>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</si>
  <si>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</si>
  <si>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</si>
  <si>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</si>
  <si>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</si>
  <si>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</si>
  <si>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</si>
  <si>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</si>
  <si>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</si>
  <si>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</si>
  <si>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</si>
  <si>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</si>
  <si>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</si>
  <si>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</si>
  <si>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</si>
  <si>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</si>
  <si>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</si>
  <si>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</si>
  <si>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</si>
  <si>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</si>
  <si>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</si>
  <si>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</si>
  <si>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</si>
  <si>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</si>
  <si>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</si>
  <si>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</si>
  <si>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</si>
  <si>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</si>
  <si>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</si>
  <si>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</si>
  <si>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</si>
  <si>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</si>
  <si>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</si>
  <si>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</si>
  <si>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</si>
  <si>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</si>
  <si>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</si>
  <si>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</si>
  <si>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</si>
  <si>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</si>
  <si>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</si>
  <si>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</si>
  <si>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</si>
  <si>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</si>
  <si>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</si>
  <si>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</si>
  <si>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</si>
  <si>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</si>
  <si>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</si>
  <si>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</si>
  <si>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</si>
  <si>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</si>
  <si>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</si>
  <si>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</si>
  <si>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</si>
  <si>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</si>
  <si>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</si>
  <si>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</si>
  <si>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</si>
  <si>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</si>
  <si>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</si>
  <si>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</si>
  <si>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</si>
  <si>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</si>
  <si>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</si>
  <si>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</si>
  <si>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</si>
  <si>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</si>
  <si>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</si>
  <si>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</si>
  <si>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</si>
  <si>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</si>
  <si>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</si>
  <si>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</si>
  <si>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</si>
  <si>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</si>
  <si>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</si>
  <si>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</si>
  <si>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</si>
  <si>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</si>
  <si>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</si>
  <si>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</si>
  <si>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</si>
  <si>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</si>
  <si>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</si>
  <si>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</si>
  <si>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</si>
  <si>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</si>
  <si>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</si>
  <si>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</si>
  <si>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</si>
  <si>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</si>
  <si>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</si>
  <si>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</si>
  <si>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</si>
  <si>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</si>
  <si>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</si>
  <si>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</si>
  <si>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</si>
  <si>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</si>
  <si>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</si>
  <si>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</si>
  <si>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</si>
  <si>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</si>
  <si>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</si>
  <si>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</si>
  <si>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</si>
  <si>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</si>
  <si>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</si>
  <si>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</si>
  <si>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</si>
  <si>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</si>
  <si>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</si>
  <si>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</si>
  <si>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</si>
  <si>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</si>
  <si>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</si>
  <si>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</si>
  <si>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</si>
  <si>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</si>
  <si>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</si>
  <si>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</si>
  <si>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</si>
  <si>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</si>
  <si>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</si>
  <si>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</si>
  <si>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</si>
  <si>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</si>
  <si>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</si>
  <si>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</si>
  <si>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</si>
  <si>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</si>
  <si>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</si>
  <si>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</si>
  <si>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</si>
  <si>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</si>
  <si>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</si>
  <si>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</si>
  <si>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</si>
  <si>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</si>
  <si>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</si>
  <si>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</si>
  <si>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</si>
  <si>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</si>
  <si>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</si>
  <si>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</si>
  <si>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</si>
  <si>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</si>
  <si>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</si>
  <si>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</si>
  <si>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</si>
  <si>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</si>
  <si>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</si>
  <si>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</si>
  <si>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</si>
  <si>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</si>
  <si>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</si>
  <si>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</si>
  <si>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</si>
  <si>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</si>
  <si>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</si>
  <si>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</si>
  <si>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</si>
  <si>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</si>
  <si>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</si>
  <si>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</si>
  <si>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</si>
  <si>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</si>
  <si>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</si>
  <si>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</si>
  <si>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</si>
  <si>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</si>
  <si>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</si>
  <si>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</si>
  <si>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</si>
  <si>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</si>
  <si>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</si>
  <si>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</si>
  <si>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</si>
  <si>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</si>
  <si>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</si>
  <si>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</si>
  <si>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</si>
  <si>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</si>
  <si>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</si>
  <si>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</si>
  <si>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</si>
  <si>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</si>
  <si>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</si>
  <si>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</si>
  <si>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</si>
  <si>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</si>
  <si>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</si>
  <si>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</si>
  <si>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</si>
  <si>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</si>
  <si>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</si>
  <si>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</si>
  <si>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</si>
  <si>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</si>
  <si>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</si>
  <si>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</si>
  <si>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</si>
  <si>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</si>
  <si>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</si>
  <si>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</si>
  <si>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</si>
  <si>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</si>
  <si>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</si>
  <si>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</si>
  <si>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</si>
  <si>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</si>
  <si>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</si>
  <si>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</si>
  <si>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</si>
  <si>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</si>
  <si>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</si>
  <si>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</si>
  <si>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</si>
  <si>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</si>
  <si>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</si>
  <si>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</si>
  <si>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</si>
  <si>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</si>
  <si>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</si>
  <si>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</si>
  <si>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</si>
  <si>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</si>
  <si>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</si>
  <si>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</si>
  <si>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</si>
  <si>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</si>
  <si>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</si>
  <si>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</si>
  <si>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</si>
  <si>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</si>
  <si>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</si>
  <si>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</si>
  <si>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</si>
  <si>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</si>
  <si>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</si>
  <si>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</si>
  <si>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</si>
  <si>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</si>
  <si>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</si>
  <si>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</si>
  <si>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</si>
  <si>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</si>
  <si>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</si>
  <si>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</si>
  <si>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</si>
  <si>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</si>
  <si>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</si>
  <si>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</si>
  <si>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</si>
  <si>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</si>
  <si>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</si>
  <si>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</si>
  <si>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</si>
  <si>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</si>
  <si>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</si>
  <si>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</si>
  <si>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</si>
  <si>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</si>
  <si>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</si>
  <si>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</si>
  <si>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</si>
  <si>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</si>
  <si>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</si>
  <si>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</si>
  <si>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</si>
  <si>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</si>
  <si>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</si>
  <si>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</si>
  <si>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</si>
  <si>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</si>
  <si>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</si>
  <si>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</si>
  <si>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</si>
  <si>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</si>
  <si>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</si>
  <si>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</si>
  <si>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</si>
  <si>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</si>
  <si>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</si>
  <si>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</si>
  <si>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</si>
  <si>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</si>
  <si>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</si>
  <si>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</si>
  <si>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</si>
  <si>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</si>
  <si>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</si>
  <si>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</si>
  <si>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</si>
  <si>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</si>
  <si>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</si>
  <si>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</si>
  <si>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</si>
  <si>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</si>
  <si>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</si>
  <si>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</si>
  <si>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</si>
  <si>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</si>
  <si>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</si>
  <si>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</si>
  <si>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</si>
  <si>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</si>
  <si>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</si>
  <si>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</si>
  <si>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</si>
  <si>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</si>
  <si>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</si>
  <si>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</si>
  <si>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</si>
  <si>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</si>
  <si>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</si>
  <si>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</si>
  <si>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</si>
  <si>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</si>
  <si>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</si>
  <si>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</si>
  <si>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</si>
  <si>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</si>
  <si>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</si>
  <si>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</si>
  <si>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</si>
  <si>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</si>
  <si>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</si>
  <si>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</si>
  <si>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</si>
  <si>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</si>
  <si>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</si>
  <si>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</si>
  <si>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</si>
  <si>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</si>
  <si>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</si>
  <si>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</si>
  <si>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</si>
  <si>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</si>
  <si>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</si>
  <si>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</si>
  <si>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</si>
  <si>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</si>
  <si>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</si>
  <si>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</si>
  <si>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</si>
  <si>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</si>
  <si>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</si>
  <si>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</si>
  <si>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</si>
  <si>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</si>
  <si>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</si>
  <si>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</si>
  <si>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</si>
  <si>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</si>
  <si>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</si>
  <si>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</si>
  <si>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</si>
  <si>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</si>
  <si>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</si>
  <si>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</si>
  <si>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</si>
  <si>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</si>
  <si>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</si>
  <si>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</si>
  <si>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</si>
  <si>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</si>
  <si>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</si>
  <si>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</si>
  <si>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</si>
  <si>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</si>
  <si>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</si>
  <si>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</si>
  <si>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</si>
  <si>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</si>
  <si>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</si>
  <si>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</si>
  <si>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</si>
  <si>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</si>
  <si>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</si>
  <si>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</si>
  <si>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</si>
  <si>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</si>
  <si>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</si>
  <si>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</si>
  <si>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</si>
  <si>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</si>
  <si>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</si>
  <si>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</si>
  <si>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</si>
  <si>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</si>
  <si>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</si>
  <si>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</si>
  <si>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</si>
  <si>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</si>
  <si>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</si>
  <si>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</si>
  <si>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</si>
  <si>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</si>
  <si>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</si>
  <si>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</si>
  <si>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</si>
  <si>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</si>
  <si>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</si>
  <si>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</si>
  <si>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</si>
  <si>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</si>
  <si>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</si>
  <si>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</si>
  <si>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</si>
  <si>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</si>
  <si>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</si>
  <si>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</si>
  <si>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</si>
  <si>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</si>
  <si>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</si>
  <si>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</si>
  <si>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</si>
  <si>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</si>
  <si>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</si>
  <si>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</si>
  <si>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</si>
  <si>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</si>
  <si>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</si>
  <si>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</si>
  <si>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</si>
  <si>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</si>
  <si>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</si>
  <si>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</si>
  <si>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</si>
  <si>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</si>
  <si>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</si>
  <si>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</si>
  <si>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</si>
  <si>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</si>
  <si>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</si>
  <si>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</si>
  <si>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</si>
  <si>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</si>
  <si>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</si>
  <si>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</si>
  <si>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</si>
  <si>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</si>
  <si>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</si>
  <si>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</si>
  <si>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</si>
  <si>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</si>
  <si>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</si>
  <si>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</si>
  <si>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</si>
  <si>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</si>
  <si>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</si>
  <si>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</si>
  <si>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</si>
  <si>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</si>
  <si>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</si>
  <si>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</si>
  <si>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</si>
  <si>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</si>
  <si>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</si>
  <si>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</si>
  <si>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</si>
  <si>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</si>
  <si>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</si>
  <si>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</si>
  <si>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</si>
  <si>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</si>
  <si>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</si>
  <si>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</si>
  <si>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</si>
  <si>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</si>
  <si>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</si>
  <si>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</si>
  <si>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</si>
  <si>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</si>
  <si>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</si>
  <si>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</si>
  <si>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</si>
  <si>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</si>
  <si>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</si>
  <si>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</si>
  <si>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</si>
  <si>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</si>
  <si>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</si>
  <si>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</si>
  <si>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</si>
  <si>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</si>
  <si>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</si>
  <si>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</si>
  <si>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</si>
  <si>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</si>
  <si>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</si>
  <si>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</si>
  <si>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</si>
  <si>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</si>
  <si>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</si>
  <si>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</si>
  <si>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</si>
  <si>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</si>
  <si>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</si>
  <si>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</si>
  <si>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</si>
  <si>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</si>
  <si>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</si>
  <si>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</si>
  <si>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</si>
  <si>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</si>
  <si>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</si>
  <si>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</si>
  <si>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</si>
  <si>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</si>
  <si>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</si>
  <si>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</si>
  <si>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</si>
  <si>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</si>
  <si>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</si>
  <si>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</si>
  <si>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</si>
  <si>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</si>
  <si>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</si>
  <si>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</si>
  <si>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</si>
  <si>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</si>
  <si>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</si>
  <si>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</si>
  <si>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</si>
  <si>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</si>
  <si>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</si>
  <si>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</si>
  <si>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</si>
  <si>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</si>
  <si>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</si>
  <si>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</si>
  <si>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</si>
  <si>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</si>
  <si>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</si>
  <si>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</si>
  <si>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</si>
  <si>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</si>
  <si>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</si>
  <si>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</si>
  <si>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</si>
  <si>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</si>
  <si>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</si>
  <si>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</si>
  <si>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</si>
  <si>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</si>
  <si>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</si>
  <si>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</si>
  <si>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</si>
  <si>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</si>
  <si>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</si>
  <si>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</si>
  <si>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</si>
  <si>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</si>
  <si>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</si>
  <si>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</si>
  <si>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</si>
  <si>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</si>
  <si>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</si>
  <si>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</si>
  <si>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</si>
  <si>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</si>
  <si>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</si>
  <si>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</si>
  <si>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</si>
  <si>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</si>
  <si>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</si>
  <si>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</si>
  <si>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</si>
  <si>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</si>
  <si>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</si>
  <si>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</si>
  <si>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</si>
  <si>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</si>
  <si>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</si>
  <si>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</si>
  <si>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</si>
  <si>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</si>
  <si>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</si>
  <si>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</si>
  <si>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</si>
  <si>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</si>
  <si>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</si>
  <si>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</si>
  <si>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</si>
  <si>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</si>
  <si>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</si>
  <si>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</si>
  <si>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</si>
  <si>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</si>
  <si>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</si>
  <si>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</si>
  <si>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</si>
  <si>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</si>
  <si>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</si>
  <si>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</si>
  <si>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</si>
  <si>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</si>
  <si>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</si>
  <si>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</si>
  <si>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</si>
  <si>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</si>
  <si>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</si>
  <si>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</si>
  <si>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</si>
  <si>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</si>
  <si>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</si>
  <si>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</si>
  <si>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</si>
  <si>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</si>
  <si>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</si>
  <si>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</si>
  <si>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</si>
  <si>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</si>
  <si>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</si>
  <si>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</si>
  <si>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</si>
  <si>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</si>
  <si>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</si>
  <si>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</si>
  <si>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</si>
  <si>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</si>
  <si>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</si>
  <si>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</si>
  <si>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</si>
  <si>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</si>
  <si>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</si>
  <si>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</si>
  <si>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</si>
  <si>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</si>
  <si>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</si>
  <si>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</si>
  <si>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</si>
  <si>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</si>
  <si>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</si>
  <si>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</si>
  <si>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</si>
  <si>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</si>
  <si>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</si>
  <si>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</si>
  <si>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</si>
  <si>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</si>
  <si>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</si>
  <si>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</si>
  <si>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</si>
  <si>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</si>
  <si>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</si>
  <si>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</si>
  <si>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</si>
  <si>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</si>
  <si>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</si>
  <si>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</si>
  <si>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</si>
  <si>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</si>
  <si>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</si>
  <si>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</si>
  <si>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</si>
  <si>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</si>
  <si>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</si>
  <si>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</si>
  <si>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</si>
  <si>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</si>
  <si>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</si>
  <si>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</si>
  <si>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</si>
  <si>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</si>
  <si>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</si>
  <si>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</si>
  <si>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</si>
  <si>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</si>
  <si>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</si>
  <si>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</si>
  <si>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</si>
  <si>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</si>
  <si>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</si>
  <si>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</si>
  <si>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</si>
  <si>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</si>
  <si>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</si>
  <si>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</si>
  <si>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</si>
  <si>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</si>
  <si>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</si>
  <si>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</si>
  <si>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</si>
  <si>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</si>
  <si>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</si>
  <si>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</si>
  <si>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</si>
  <si>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</si>
  <si>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</si>
  <si>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</si>
  <si>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</si>
  <si>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</si>
  <si>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</si>
  <si>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</si>
  <si>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</si>
  <si>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</si>
  <si>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</si>
  <si>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</si>
  <si>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</si>
  <si>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</si>
  <si>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</si>
  <si>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</si>
  <si>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</si>
  <si>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</si>
  <si>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</si>
  <si>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</si>
  <si>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</si>
  <si>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</si>
  <si>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</si>
  <si>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</si>
  <si>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</si>
  <si>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</si>
  <si>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</si>
  <si>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</si>
  <si>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</si>
  <si>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</si>
  <si>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</si>
  <si>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</si>
  <si>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</si>
  <si>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</si>
  <si>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</si>
  <si>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</si>
  <si>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</si>
  <si>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</si>
  <si>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</si>
  <si>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</si>
  <si>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</si>
  <si>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</si>
  <si>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</si>
  <si>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</si>
  <si>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</si>
  <si>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</si>
  <si>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</si>
  <si>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</si>
  <si>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</si>
  <si>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</si>
  <si>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</si>
  <si>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</si>
  <si>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</si>
  <si>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</si>
  <si>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</si>
  <si>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</si>
  <si>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</si>
  <si>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</si>
  <si>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</si>
  <si>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</si>
  <si>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</si>
  <si>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</si>
  <si>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</si>
  <si>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</si>
  <si>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</si>
  <si>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</si>
  <si>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</si>
  <si>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</si>
  <si>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</si>
  <si>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</si>
  <si>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</si>
  <si>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</si>
  <si>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</si>
  <si>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</si>
  <si>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</si>
  <si>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</si>
  <si>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</si>
  <si>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</si>
  <si>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</si>
  <si>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</si>
  <si>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</si>
  <si>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</si>
  <si>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</si>
  <si>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</si>
  <si>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</si>
  <si>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</si>
  <si>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</si>
  <si>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</si>
  <si>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</si>
  <si>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</si>
  <si>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</si>
  <si>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</si>
  <si>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</si>
  <si>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</si>
  <si>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</si>
  <si>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</si>
  <si>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</si>
  <si>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</si>
  <si>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</si>
  <si>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</si>
  <si>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</si>
  <si>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</si>
  <si>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</si>
  <si>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</si>
  <si>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</si>
  <si>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</si>
  <si>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</si>
  <si>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</si>
  <si>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</si>
  <si>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</si>
  <si>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</si>
  <si>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</si>
  <si>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</si>
  <si>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</si>
  <si>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</si>
  <si>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</si>
  <si>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</si>
  <si>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</si>
  <si>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</si>
  <si>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</si>
  <si>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</si>
  <si>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</si>
  <si>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</si>
  <si>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</si>
  <si>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</si>
  <si>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</si>
  <si>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</si>
  <si>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</si>
  <si>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</si>
  <si>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</si>
  <si>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</si>
  <si>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</si>
  <si>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</si>
  <si>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</si>
  <si>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</si>
  <si>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</si>
  <si>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</si>
  <si>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</si>
  <si>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</si>
  <si>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</si>
  <si>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</si>
  <si>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</si>
  <si>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</si>
  <si>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</si>
  <si>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</si>
  <si>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</si>
  <si>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</si>
  <si>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</si>
  <si>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</si>
  <si>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</si>
  <si>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</si>
  <si>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</si>
  <si>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</si>
  <si>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</si>
  <si>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</si>
  <si>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</si>
  <si>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</si>
  <si>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</si>
  <si>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</si>
  <si>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</si>
  <si>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</si>
  <si>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</si>
  <si>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</si>
  <si>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</si>
  <si>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</si>
  <si>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</si>
  <si>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</si>
  <si>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</si>
  <si>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</si>
  <si>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</si>
  <si>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</si>
  <si>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</si>
  <si>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</si>
  <si>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</si>
  <si>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</si>
  <si>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</si>
  <si>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</si>
  <si>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</si>
  <si>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</si>
  <si>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</si>
  <si>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</si>
  <si>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</si>
  <si>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</si>
  <si>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</si>
  <si>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</si>
  <si>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</si>
  <si>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</si>
  <si>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</si>
  <si>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</si>
  <si>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</si>
  <si>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</si>
  <si>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</si>
  <si>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</si>
  <si>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</si>
  <si>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</si>
  <si>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</si>
  <si>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</si>
  <si>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</si>
  <si>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</si>
  <si>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</si>
  <si>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</si>
  <si>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</si>
  <si>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</si>
  <si>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</si>
  <si>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</si>
  <si>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</si>
  <si>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</si>
  <si>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</si>
  <si>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</si>
  <si>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</si>
  <si>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</si>
  <si>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</si>
  <si>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</si>
  <si>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</si>
  <si>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</si>
  <si>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</si>
  <si>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</si>
  <si>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</si>
  <si>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</si>
  <si>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</si>
  <si>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</si>
  <si>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</si>
  <si>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</si>
  <si>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</si>
  <si>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</si>
  <si>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</si>
  <si>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</si>
  <si>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</si>
  <si>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</si>
  <si>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</si>
  <si>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</si>
  <si>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</si>
  <si>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</si>
  <si>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</si>
  <si>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</si>
  <si>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</si>
  <si>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</si>
  <si>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</si>
  <si>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</si>
  <si>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</si>
  <si>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</si>
  <si>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</si>
  <si>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</si>
  <si>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</si>
  <si>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</si>
  <si>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</si>
  <si>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</si>
  <si>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</si>
  <si>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</si>
  <si>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</si>
  <si>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</si>
  <si>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</si>
  <si>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</si>
  <si>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</si>
  <si>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</si>
  <si>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</si>
  <si>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</si>
  <si>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</si>
  <si>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</si>
  <si>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</si>
  <si>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</si>
  <si>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</si>
  <si>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</si>
  <si>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</si>
  <si>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</si>
  <si>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</si>
  <si>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</si>
  <si>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</si>
  <si>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</si>
  <si>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</si>
  <si>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</si>
  <si>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</si>
  <si>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</si>
  <si>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</si>
  <si>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</si>
  <si>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</si>
  <si>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</si>
  <si>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</si>
  <si>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</si>
  <si>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</si>
  <si>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</si>
  <si>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</si>
  <si>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</si>
  <si>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</si>
  <si>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</si>
  <si>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</si>
  <si>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</si>
  <si>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</si>
  <si>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</si>
  <si>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</si>
  <si>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</si>
  <si>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</si>
  <si>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</si>
  <si>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</si>
  <si>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</si>
  <si>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</si>
  <si>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</si>
  <si>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</si>
  <si>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</si>
  <si>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</si>
  <si>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</si>
  <si>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</si>
  <si>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</si>
  <si>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</si>
  <si>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</si>
  <si>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</si>
  <si>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</si>
  <si>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</si>
  <si>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</si>
  <si>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</si>
  <si>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</si>
  <si>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</si>
  <si>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</si>
  <si>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</si>
  <si>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</si>
  <si>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</si>
  <si>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</si>
  <si>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</si>
  <si>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</si>
  <si>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</si>
  <si>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</si>
  <si>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</si>
  <si>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</si>
  <si>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</si>
  <si>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</si>
  <si>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</si>
  <si>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</si>
  <si>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</si>
  <si>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</si>
  <si>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</si>
  <si>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</si>
  <si>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</si>
  <si>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</si>
  <si>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</si>
  <si>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</si>
  <si>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</si>
  <si>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</si>
  <si>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</si>
  <si>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</si>
  <si>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</si>
  <si>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</si>
  <si>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</si>
  <si>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</si>
  <si>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</si>
  <si>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</si>
  <si>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</si>
  <si>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</si>
  <si>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</si>
  <si>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</si>
  <si>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</si>
  <si>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</si>
  <si>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</si>
  <si>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</si>
  <si>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</si>
  <si>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</si>
  <si>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</si>
  <si>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</si>
  <si>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</si>
  <si>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</si>
  <si>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</si>
  <si>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</si>
  <si>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</si>
  <si>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</si>
  <si>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</si>
  <si>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</si>
  <si>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</si>
  <si>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</si>
  <si>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</si>
  <si>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</si>
  <si>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</si>
  <si>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</si>
  <si>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</si>
  <si>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</si>
  <si>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</si>
  <si>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</si>
  <si>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</si>
  <si>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</si>
  <si>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</si>
  <si>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</si>
  <si>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</si>
  <si>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</si>
  <si>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</si>
  <si>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</si>
  <si>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</si>
  <si>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</si>
  <si>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</si>
  <si>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</si>
  <si>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</si>
  <si>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</si>
  <si>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</si>
  <si>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</si>
  <si>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</si>
  <si>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</si>
  <si>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</si>
  <si>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</si>
  <si>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</si>
  <si>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</si>
  <si>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</si>
  <si>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</si>
  <si>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</si>
  <si>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</si>
  <si>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</si>
  <si>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</si>
  <si>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</si>
  <si>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</si>
  <si>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</si>
  <si>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</si>
  <si>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</si>
  <si>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</si>
  <si>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</si>
  <si>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</si>
  <si>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</si>
  <si>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</si>
  <si>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</si>
  <si>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</si>
  <si>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</si>
  <si>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</si>
  <si>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</si>
  <si>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</si>
  <si>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</si>
  <si>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</si>
  <si>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</si>
  <si>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</si>
  <si>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</si>
  <si>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</si>
  <si>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</si>
  <si>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</si>
  <si>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</si>
  <si>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</si>
  <si>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</si>
  <si>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</si>
  <si>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</si>
  <si>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</si>
  <si>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</si>
  <si>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</si>
  <si>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</si>
  <si>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</si>
  <si>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</si>
  <si>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</si>
  <si>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</si>
  <si>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</si>
  <si>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</si>
  <si>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</si>
  <si>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</si>
  <si>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</si>
  <si>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</si>
  <si>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</si>
  <si>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</si>
  <si>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</si>
  <si>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</si>
  <si>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</si>
  <si>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</si>
  <si>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</si>
  <si>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</si>
  <si>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</si>
  <si>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</si>
  <si>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</si>
  <si>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</si>
  <si>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</si>
  <si>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</si>
  <si>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</si>
  <si>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</si>
  <si>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</si>
  <si>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</si>
  <si>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</si>
  <si>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</si>
  <si>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</si>
  <si>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</si>
  <si>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</si>
  <si>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</si>
  <si>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</si>
  <si>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</si>
  <si>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</si>
  <si>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</si>
  <si>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</si>
  <si>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</si>
  <si>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</si>
  <si>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</si>
  <si>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</si>
  <si>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</si>
  <si>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</si>
  <si>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</si>
  <si>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</si>
  <si>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</si>
  <si>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</si>
  <si>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</si>
  <si>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</si>
  <si>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</si>
  <si>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</si>
  <si>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</si>
  <si>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</si>
  <si>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</si>
  <si>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</si>
  <si>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</si>
  <si>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</si>
  <si>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</si>
  <si>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</si>
  <si>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</si>
  <si>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</si>
  <si>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</si>
  <si>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</si>
  <si>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</si>
  <si>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</si>
  <si>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</si>
  <si>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</si>
  <si>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</si>
  <si>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</si>
  <si>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</si>
  <si>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</si>
  <si>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</si>
  <si>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</si>
  <si>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</si>
  <si>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</si>
  <si>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</si>
  <si>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</si>
  <si>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</si>
  <si>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</si>
  <si>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</si>
  <si>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</si>
  <si>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</si>
  <si>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</si>
  <si>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</si>
  <si>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</si>
  <si>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</si>
  <si>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</si>
  <si>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</si>
  <si>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</si>
  <si>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</si>
  <si>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</si>
  <si>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</si>
  <si>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</si>
  <si>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</si>
  <si>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</si>
  <si>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</si>
  <si>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</si>
  <si>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</si>
  <si>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</si>
  <si>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</si>
  <si>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</si>
  <si>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</si>
  <si>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</si>
  <si>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</si>
  <si>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</si>
  <si>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</si>
  <si>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</si>
  <si>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</si>
  <si>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</si>
  <si>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</si>
  <si>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</si>
  <si>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</si>
  <si>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</si>
  <si>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</si>
  <si>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</si>
  <si>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</si>
  <si>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</si>
  <si>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</si>
  <si>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</si>
  <si>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</si>
  <si>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</si>
  <si>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</si>
  <si>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</si>
  <si>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</si>
  <si>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</si>
  <si>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</si>
  <si>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</si>
  <si>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</si>
  <si>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</si>
  <si>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</si>
  <si>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</si>
  <si>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</si>
  <si>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</si>
  <si>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</si>
  <si>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</si>
  <si>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</si>
  <si>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</si>
  <si>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</si>
  <si>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</si>
  <si>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</si>
  <si>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</si>
  <si>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</si>
  <si>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</si>
  <si>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</si>
  <si>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</si>
  <si>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</si>
  <si>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</si>
  <si>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</si>
  <si>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</si>
  <si>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</si>
  <si>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</si>
  <si>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</si>
  <si>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</si>
  <si>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</si>
  <si>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</si>
  <si>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</si>
  <si>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</si>
  <si>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</si>
  <si>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</si>
  <si>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</si>
  <si>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</si>
  <si>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</si>
  <si>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</si>
  <si>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</si>
  <si>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</si>
  <si>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</si>
  <si>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</si>
  <si>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</si>
  <si>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</si>
  <si>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</si>
  <si>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</si>
  <si>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</si>
  <si>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</si>
  <si>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</si>
  <si>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</si>
  <si>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</si>
  <si>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</si>
  <si>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</si>
  <si>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</si>
  <si>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</si>
  <si>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</si>
  <si>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</si>
  <si>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</si>
  <si>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</si>
  <si>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</si>
  <si>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</si>
  <si>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</si>
  <si>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</si>
  <si>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</si>
  <si>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</si>
  <si>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</si>
  <si>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</si>
  <si>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</si>
  <si>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</si>
  <si>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</si>
  <si>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</si>
  <si>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</si>
  <si>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</si>
  <si>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</si>
  <si>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</si>
  <si>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</si>
  <si>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</si>
  <si>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</si>
  <si>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</si>
  <si>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</si>
  <si>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</si>
  <si>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</si>
  <si>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</si>
  <si>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</si>
  <si>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</si>
  <si>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</si>
  <si>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</si>
  <si>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</si>
  <si>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</si>
  <si>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</si>
  <si>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</si>
  <si>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</si>
  <si>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</si>
  <si>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</si>
  <si>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</si>
  <si>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</si>
  <si>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</si>
  <si>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</si>
  <si>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</si>
  <si>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</si>
  <si>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</si>
  <si>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</si>
  <si>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</si>
  <si>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</si>
  <si>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</si>
  <si>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</si>
  <si>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</si>
  <si>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</si>
  <si>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</si>
  <si>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</si>
  <si>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</si>
  <si>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</si>
  <si>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</si>
  <si>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</si>
  <si>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</si>
  <si>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</si>
  <si>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</si>
  <si>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</si>
  <si>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</si>
  <si>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</si>
  <si>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</si>
  <si>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</si>
  <si>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</si>
  <si>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</si>
  <si>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</si>
  <si>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</si>
  <si>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</si>
  <si>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</si>
  <si>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</si>
  <si>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</si>
  <si>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</si>
  <si>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</si>
  <si>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</si>
  <si>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</si>
  <si>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</si>
  <si>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</si>
  <si>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</si>
  <si>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</si>
  <si>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</si>
  <si>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</si>
  <si>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</si>
  <si>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</si>
  <si>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</si>
  <si>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</si>
  <si>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</si>
  <si>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</si>
  <si>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</si>
  <si>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</si>
  <si>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</si>
  <si>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</si>
  <si>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</si>
  <si>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</si>
  <si>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</si>
  <si>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</si>
  <si>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</si>
  <si>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</si>
  <si>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</si>
  <si>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</si>
  <si>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</si>
  <si>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</si>
  <si>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</si>
  <si>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</si>
  <si>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</si>
  <si>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</si>
  <si>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</si>
  <si>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</si>
  <si>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</si>
  <si>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</si>
  <si>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</si>
  <si>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</si>
  <si>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</si>
  <si>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</si>
  <si>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</si>
  <si>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</si>
  <si>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</si>
  <si>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</si>
  <si>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</si>
  <si>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</si>
  <si>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</si>
  <si>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</si>
  <si>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</si>
  <si>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</si>
  <si>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</si>
  <si>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</si>
  <si>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</si>
  <si>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</si>
  <si>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</si>
  <si>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</si>
  <si>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</si>
  <si>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</si>
  <si>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</si>
  <si>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</si>
  <si>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</si>
  <si>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</si>
  <si>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</si>
  <si>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</si>
  <si>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</si>
  <si>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</si>
  <si>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</si>
  <si>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</si>
  <si>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</si>
  <si>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</si>
  <si>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</si>
  <si>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</si>
  <si>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</si>
  <si>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</si>
  <si>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</si>
  <si>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</si>
  <si>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</si>
  <si>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</si>
  <si>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</si>
  <si>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</si>
  <si>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</si>
  <si>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</si>
  <si>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</si>
  <si>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</si>
  <si>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</si>
  <si>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</si>
  <si>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</si>
  <si>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</si>
  <si>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</si>
  <si>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</si>
  <si>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</si>
  <si>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</si>
  <si>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</si>
  <si>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</si>
  <si>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</si>
  <si>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</si>
  <si>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</si>
  <si>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</si>
  <si>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</si>
  <si>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</si>
  <si>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</si>
  <si>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</si>
  <si>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</si>
  <si>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</si>
  <si>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</si>
  <si>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</si>
  <si>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</si>
  <si>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</si>
  <si>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</si>
  <si>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</si>
  <si>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</si>
  <si>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</si>
  <si>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</si>
  <si>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</si>
  <si>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</si>
  <si>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</si>
  <si>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</si>
  <si>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</si>
  <si>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</si>
  <si>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</si>
  <si>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</si>
  <si>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</si>
  <si>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</si>
  <si>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</si>
  <si>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</si>
  <si>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</si>
  <si>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</si>
  <si>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</si>
  <si>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</si>
  <si>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</si>
  <si>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</si>
  <si>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</si>
  <si>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</si>
  <si>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</si>
  <si>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</si>
  <si>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</si>
  <si>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</si>
  <si>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</si>
  <si>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</si>
  <si>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</si>
  <si>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</si>
  <si>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</si>
  <si>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</si>
  <si>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</si>
  <si>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</si>
  <si>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</si>
  <si>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</si>
  <si>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</si>
  <si>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</si>
  <si>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</si>
  <si>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</si>
  <si>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</si>
  <si>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</si>
  <si>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</si>
  <si>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</si>
  <si>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</si>
  <si>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</si>
  <si>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</si>
  <si>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</si>
  <si>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</si>
  <si>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</si>
  <si>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</si>
  <si>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</si>
  <si>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</si>
  <si>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</si>
  <si>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</si>
  <si>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</si>
  <si>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</si>
  <si>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</si>
  <si>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</si>
  <si>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</si>
  <si>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</si>
  <si>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</si>
  <si>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</si>
  <si>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</si>
  <si>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</si>
  <si>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</si>
  <si>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</si>
  <si>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</si>
  <si>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</si>
  <si>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</si>
  <si>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</si>
  <si>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</si>
  <si>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</si>
  <si>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</si>
  <si>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</si>
  <si>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</si>
  <si>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</si>
  <si>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</si>
  <si>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</si>
  <si>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</si>
  <si>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</si>
  <si>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</si>
  <si>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</si>
  <si>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</si>
  <si>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</si>
  <si>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</si>
  <si>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</si>
  <si>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</si>
  <si>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</si>
  <si>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</si>
  <si>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</si>
  <si>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</si>
  <si>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</si>
  <si>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</si>
  <si>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</si>
  <si>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</si>
  <si>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</si>
  <si>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</si>
  <si>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</si>
  <si>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</si>
  <si>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</si>
  <si>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</si>
  <si>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</si>
  <si>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</si>
  <si>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</si>
  <si>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</si>
  <si>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</si>
  <si>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</si>
  <si>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</si>
  <si>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</si>
  <si>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</si>
  <si>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</si>
  <si>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</si>
  <si>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</si>
  <si>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</si>
  <si>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</si>
  <si>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</si>
  <si>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</si>
  <si>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</si>
  <si>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</si>
  <si>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</si>
  <si>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</si>
  <si>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</si>
  <si>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</si>
  <si>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</si>
  <si>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</si>
  <si>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</si>
  <si>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</si>
  <si>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</si>
  <si>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</si>
  <si>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</si>
  <si>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</si>
  <si>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</si>
  <si>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</si>
  <si>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</si>
  <si>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</si>
  <si>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</si>
  <si>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</si>
  <si>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</si>
  <si>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</si>
  <si>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</si>
  <si>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</si>
  <si>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</si>
  <si>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</si>
  <si>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</si>
  <si>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</si>
  <si>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</si>
  <si>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</si>
  <si>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</si>
  <si>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</si>
  <si>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</si>
  <si>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</si>
  <si>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</si>
  <si>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</si>
  <si>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</si>
  <si>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</si>
  <si>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</si>
  <si>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</si>
  <si>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</si>
  <si>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</si>
  <si>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</si>
  <si>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</si>
  <si>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</si>
  <si>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</si>
  <si>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</si>
  <si>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</si>
  <si>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</si>
  <si>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</si>
  <si>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</si>
  <si>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</si>
  <si>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</si>
  <si>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</si>
  <si>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</si>
  <si>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</si>
  <si>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</si>
  <si>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</si>
  <si>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</si>
  <si>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</si>
  <si>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</si>
  <si>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</si>
  <si>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</si>
  <si>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</si>
  <si>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</si>
  <si>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</si>
  <si>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</si>
  <si>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</si>
  <si>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</si>
  <si>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</si>
  <si>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</si>
  <si>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</si>
  <si>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</si>
  <si>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</si>
  <si>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</si>
  <si>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</si>
  <si>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</si>
  <si>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</si>
  <si>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</si>
  <si>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</si>
  <si>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</si>
  <si>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</si>
  <si>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</si>
  <si>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</si>
  <si>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</si>
  <si>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</si>
  <si>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</si>
  <si>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</si>
  <si>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</si>
  <si>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</si>
  <si>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</si>
  <si>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</si>
  <si>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</si>
  <si>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</si>
  <si>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</si>
  <si>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</si>
  <si>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</si>
  <si>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</si>
  <si>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</si>
  <si>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</si>
  <si>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</si>
  <si>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</si>
  <si>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</si>
  <si>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</si>
  <si>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</si>
  <si>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</si>
  <si>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</si>
  <si>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</si>
  <si>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</si>
  <si>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</si>
  <si>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</si>
  <si>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</si>
  <si>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</si>
  <si>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</si>
  <si>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</si>
  <si>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</si>
  <si>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</si>
  <si>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</si>
  <si>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</si>
  <si>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</si>
  <si>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</si>
  <si>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</si>
  <si>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</si>
  <si>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</si>
  <si>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</si>
  <si>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</si>
  <si>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</si>
  <si>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</si>
  <si>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</si>
  <si>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</si>
  <si>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</si>
  <si>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</si>
  <si>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</si>
  <si>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</si>
  <si>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</si>
  <si>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</si>
  <si>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</si>
  <si>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</si>
  <si>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</si>
  <si>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</si>
  <si>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</si>
  <si>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</si>
  <si>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</si>
  <si>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</si>
  <si>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</si>
  <si>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</si>
  <si>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</si>
  <si>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</si>
  <si>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</si>
  <si>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</si>
  <si>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</si>
  <si>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</si>
  <si>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</si>
  <si>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</si>
  <si>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</si>
  <si>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</si>
  <si>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</si>
  <si>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</si>
  <si>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</si>
  <si>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</si>
  <si>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</si>
  <si>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</si>
  <si>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</si>
  <si>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</si>
  <si>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</si>
  <si>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</si>
  <si>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</si>
  <si>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</si>
  <si>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</si>
  <si>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</si>
  <si>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</si>
  <si>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</si>
  <si>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</si>
  <si>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</si>
  <si>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</si>
  <si>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</si>
  <si>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</si>
  <si>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</si>
  <si>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</si>
  <si>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</si>
  <si>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</si>
  <si>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</si>
  <si>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</si>
  <si>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</si>
  <si>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</si>
  <si>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</si>
  <si>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</si>
  <si>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</si>
  <si>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</si>
  <si>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</si>
  <si>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</si>
  <si>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</si>
  <si>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</si>
  <si>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</si>
  <si>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</si>
  <si>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</si>
  <si>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</si>
  <si>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</si>
  <si>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</si>
  <si>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</si>
  <si>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</si>
  <si>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</si>
  <si>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</si>
  <si>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</si>
  <si>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</si>
  <si>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</si>
  <si>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</si>
  <si>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</si>
  <si>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</si>
  <si>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</si>
  <si>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</si>
  <si>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</si>
  <si>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</si>
  <si>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</si>
  <si>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</si>
  <si>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</si>
  <si>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</si>
  <si>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</si>
  <si>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</si>
  <si>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</si>
  <si>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</si>
  <si>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</si>
  <si>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</si>
  <si>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</si>
  <si>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</si>
  <si>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</si>
  <si>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</si>
  <si>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</si>
  <si>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</si>
  <si>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</si>
  <si>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</si>
  <si>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</si>
  <si>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</si>
  <si>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</si>
  <si>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</si>
  <si>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</si>
  <si>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</si>
  <si>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</si>
  <si>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</si>
  <si>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</si>
  <si>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</si>
  <si>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</si>
  <si>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</si>
  <si>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</si>
  <si>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</si>
  <si>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</si>
  <si>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</si>
  <si>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</si>
  <si>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</si>
  <si>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</si>
  <si>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</si>
  <si>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</si>
  <si>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</si>
  <si>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</si>
  <si>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</si>
  <si>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</si>
  <si>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</si>
  <si>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</si>
  <si>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</si>
  <si>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</si>
  <si>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</si>
  <si>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</si>
  <si>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</si>
  <si>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</si>
  <si>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</si>
  <si>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</si>
  <si>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</si>
  <si>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</si>
  <si>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</si>
  <si>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</si>
  <si>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</si>
  <si>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</si>
  <si>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</si>
  <si>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</si>
  <si>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</si>
  <si>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</si>
  <si>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</si>
  <si>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</si>
  <si>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</si>
  <si>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</si>
  <si>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</si>
  <si>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</si>
  <si>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</si>
  <si>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</si>
  <si>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</si>
  <si>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</si>
  <si>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</si>
  <si>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</si>
  <si>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</si>
  <si>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</si>
  <si>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</si>
  <si>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</si>
  <si>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</si>
  <si>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</si>
  <si>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</si>
  <si>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</si>
  <si>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</si>
  <si>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</si>
  <si>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</si>
  <si>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</si>
  <si>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</si>
  <si>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</si>
  <si>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</si>
  <si>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</si>
  <si>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</si>
  <si>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</si>
  <si>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</si>
  <si>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</si>
  <si>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</si>
  <si>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</si>
  <si>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</si>
  <si>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</si>
  <si>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</si>
  <si>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</si>
  <si>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</si>
  <si>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</si>
  <si>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</si>
  <si>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</si>
  <si>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</si>
  <si>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</si>
  <si>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</si>
  <si>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</si>
  <si>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</si>
  <si>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</si>
  <si>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</si>
  <si>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</si>
  <si>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</si>
  <si>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</si>
  <si>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</si>
  <si>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</si>
  <si>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</si>
  <si>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</si>
  <si>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</si>
  <si>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</si>
  <si>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</si>
  <si>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</si>
  <si>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</si>
  <si>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</si>
  <si>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</si>
  <si>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</si>
  <si>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</si>
  <si>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</si>
  <si>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</si>
  <si>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</si>
  <si>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</si>
  <si>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</si>
  <si>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</si>
  <si>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</si>
  <si>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</si>
  <si>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</si>
  <si>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</si>
  <si>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</si>
  <si>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</si>
  <si>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</si>
  <si>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</si>
  <si>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</si>
  <si>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</si>
  <si>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</si>
  <si>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</si>
  <si>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</si>
  <si>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</si>
  <si>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</si>
  <si>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</si>
  <si>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</si>
  <si>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</si>
  <si>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</si>
  <si>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</si>
  <si>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</si>
  <si>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</si>
  <si>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</si>
  <si>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</si>
  <si>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</si>
  <si>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</si>
  <si>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</si>
  <si>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</si>
  <si>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</si>
  <si>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</si>
  <si>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</si>
  <si>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</si>
  <si>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</si>
  <si>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</si>
  <si>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</si>
  <si>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</si>
  <si>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</si>
  <si>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</si>
  <si>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</si>
  <si>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</si>
  <si>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</si>
  <si>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</si>
  <si>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</si>
  <si>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</si>
  <si>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</si>
  <si>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</si>
  <si>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</si>
  <si>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</si>
  <si>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</si>
  <si>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</si>
  <si>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</si>
  <si>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</si>
  <si>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</si>
  <si>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</si>
  <si>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</si>
  <si>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</si>
  <si>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</si>
  <si>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</si>
  <si>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</si>
  <si>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</si>
  <si>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</si>
  <si>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</si>
  <si>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</si>
  <si>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</si>
  <si>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</si>
  <si>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</si>
  <si>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</si>
  <si>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</si>
  <si>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</si>
  <si>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</si>
  <si>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</si>
  <si>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</si>
  <si>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</si>
  <si>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</si>
  <si>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</si>
  <si>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</si>
  <si>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</si>
  <si>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</si>
  <si>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</si>
  <si>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</si>
  <si>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</si>
  <si>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</si>
  <si>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</si>
  <si>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</si>
  <si>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</si>
  <si>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</si>
  <si>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</si>
  <si>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</si>
  <si>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</si>
  <si>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</si>
  <si>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</si>
  <si>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</si>
  <si>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</si>
  <si>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</si>
  <si>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</si>
  <si>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</si>
  <si>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</si>
  <si>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</si>
  <si>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</si>
  <si>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</si>
  <si>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</si>
  <si>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</si>
  <si>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</si>
  <si>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</si>
  <si>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</si>
  <si>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</si>
  <si>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</si>
  <si>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</si>
  <si>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</si>
  <si>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</si>
  <si>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</si>
  <si>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</si>
  <si>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</si>
  <si>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</si>
  <si>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</si>
  <si>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</si>
  <si>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</si>
  <si>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</si>
  <si>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</si>
  <si>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</si>
  <si>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</si>
  <si>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</si>
  <si>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</si>
  <si>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</si>
  <si>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</si>
  <si>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</si>
  <si>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</si>
  <si>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</si>
  <si>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</si>
  <si>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</si>
  <si>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</si>
  <si>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</si>
  <si>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</si>
  <si>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</si>
  <si>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</si>
  <si>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</si>
  <si>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</si>
  <si>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</si>
  <si>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</si>
  <si>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</si>
  <si>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</si>
  <si>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</si>
  <si>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</si>
  <si>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</si>
  <si>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</si>
  <si>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</si>
  <si>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</si>
  <si>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</si>
  <si>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</si>
  <si>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</si>
  <si>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</si>
  <si>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</si>
  <si>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</si>
  <si>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</si>
  <si>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</si>
  <si>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</si>
  <si>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</si>
  <si>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</si>
  <si>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</si>
  <si>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</si>
  <si>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</si>
  <si>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</si>
  <si>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</si>
  <si>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</si>
  <si>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</si>
  <si>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</si>
  <si>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</si>
  <si>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</si>
  <si>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</si>
  <si>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</si>
  <si>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</si>
  <si>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</si>
  <si>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</si>
  <si>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</si>
  <si>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</si>
  <si>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</si>
  <si>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</si>
  <si>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</si>
  <si>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</si>
  <si>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</si>
  <si>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</si>
  <si>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</si>
  <si>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</si>
  <si>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</si>
  <si>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</si>
  <si>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</si>
  <si>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</si>
  <si>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</si>
  <si>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</si>
  <si>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</si>
  <si>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</si>
  <si>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</si>
  <si>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</si>
  <si>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</si>
  <si>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</si>
  <si>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</si>
  <si>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</si>
  <si>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</si>
  <si>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</si>
  <si>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</si>
  <si>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</si>
  <si>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</si>
  <si>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</si>
  <si>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</si>
  <si>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</si>
  <si>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</si>
  <si>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</si>
  <si>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</si>
  <si>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</si>
  <si>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</si>
  <si>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</si>
  <si>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</si>
  <si>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</si>
  <si>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</si>
  <si>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</si>
  <si>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</si>
  <si>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</si>
  <si>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</si>
  <si>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</si>
  <si>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</si>
  <si>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</si>
  <si>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</si>
  <si>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</si>
  <si>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</si>
  <si>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</si>
  <si>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</si>
  <si>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</si>
  <si>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</si>
  <si>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</si>
  <si>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</si>
  <si>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</si>
  <si>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</si>
  <si>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</si>
  <si>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</si>
  <si>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</si>
  <si>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</si>
  <si>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</si>
  <si>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</si>
  <si>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</si>
  <si>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</si>
  <si>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</si>
  <si>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</si>
  <si>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</si>
  <si>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</si>
  <si>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</si>
  <si>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</si>
  <si>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</si>
  <si>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</si>
  <si>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</si>
  <si>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</si>
  <si>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</si>
  <si>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</si>
  <si>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</si>
  <si>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</si>
  <si>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</si>
  <si>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</si>
  <si>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</si>
  <si>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</si>
  <si>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</si>
  <si>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</si>
  <si>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</si>
  <si>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</si>
  <si>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</si>
  <si>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</si>
  <si>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</si>
  <si>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</si>
  <si>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</si>
  <si>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</si>
  <si>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</si>
  <si>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</si>
  <si>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</si>
  <si>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</si>
  <si>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</si>
  <si>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</si>
  <si>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</si>
  <si>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</si>
  <si>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</si>
  <si>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</si>
  <si>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</si>
  <si>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</si>
  <si>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</si>
  <si>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</si>
  <si>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</si>
  <si>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</si>
  <si>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</si>
  <si>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</si>
  <si>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</si>
  <si>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</si>
  <si>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</si>
  <si>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</si>
  <si>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</si>
  <si>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</si>
  <si>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</si>
  <si>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</si>
  <si>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</si>
  <si>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</si>
  <si>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</si>
  <si>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</si>
  <si>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</si>
  <si>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</si>
  <si>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</si>
  <si>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</si>
  <si>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</si>
  <si>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</si>
  <si>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</si>
  <si>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</si>
  <si>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</si>
  <si>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</si>
  <si>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</si>
  <si>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</si>
  <si>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</si>
  <si>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</si>
  <si>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</si>
  <si>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</si>
  <si>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</si>
  <si>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</si>
  <si>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</si>
  <si>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</si>
  <si>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</si>
  <si>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</si>
  <si>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</si>
  <si>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</si>
  <si>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</si>
  <si>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</si>
  <si>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</si>
  <si>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</si>
  <si>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</si>
  <si>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</si>
  <si>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</si>
  <si>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</si>
  <si>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</si>
  <si>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</si>
  <si>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</si>
  <si>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</si>
  <si>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</si>
  <si>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</si>
  <si>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</si>
  <si>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</si>
  <si>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</si>
  <si>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</si>
  <si>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</si>
  <si>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</si>
  <si>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</si>
  <si>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</si>
  <si>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</si>
  <si>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</si>
  <si>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</si>
  <si>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</si>
  <si>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</si>
  <si>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</si>
  <si>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</si>
  <si>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</si>
  <si>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</si>
  <si>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</si>
  <si>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</si>
  <si>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</si>
  <si>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</si>
  <si>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</si>
  <si>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</si>
  <si>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</si>
  <si>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</si>
  <si>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</si>
  <si>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</si>
  <si>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</si>
  <si>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</si>
  <si>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</si>
  <si>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</si>
  <si>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</si>
  <si>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</si>
  <si>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</si>
  <si>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</si>
  <si>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</si>
  <si>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</si>
  <si>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</si>
  <si>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</si>
  <si>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</si>
  <si>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</si>
  <si>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</si>
  <si>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</si>
  <si>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</si>
  <si>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</si>
  <si>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</si>
  <si>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</si>
  <si>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</si>
  <si>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</si>
  <si>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</si>
  <si>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</si>
  <si>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</si>
  <si>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</si>
  <si>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</si>
  <si>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</si>
  <si>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</si>
  <si>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</si>
  <si>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</si>
  <si>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</si>
  <si>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</si>
  <si>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</si>
  <si>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</si>
  <si>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</si>
  <si>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</si>
  <si>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</si>
  <si>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</si>
  <si>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</si>
  <si>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</si>
  <si>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</si>
  <si>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</si>
  <si>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</si>
  <si>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</si>
  <si>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</si>
  <si>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</si>
  <si>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</si>
  <si>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</si>
  <si>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</si>
  <si>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</si>
  <si>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</si>
  <si>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</si>
  <si>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</si>
  <si>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</si>
  <si>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</si>
  <si>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</si>
  <si>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</si>
  <si>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</si>
  <si>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</si>
  <si>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</si>
  <si>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</si>
  <si>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</si>
  <si>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</si>
  <si>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</si>
  <si>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</si>
  <si>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</si>
  <si>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</si>
  <si>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</si>
  <si>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</si>
  <si>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</si>
  <si>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</si>
  <si>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</si>
  <si>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</si>
  <si>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</si>
  <si>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</si>
  <si>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</si>
  <si>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</si>
  <si>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</si>
  <si>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</si>
  <si>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</si>
  <si>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</si>
  <si>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</si>
  <si>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</si>
  <si>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</si>
  <si>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</si>
  <si>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</si>
  <si>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</si>
  <si>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</si>
  <si>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</si>
  <si>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</si>
  <si>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</si>
  <si>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</si>
  <si>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</si>
  <si>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</si>
  <si>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</si>
  <si>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</si>
  <si>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</si>
  <si>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</si>
  <si>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</si>
  <si>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</si>
  <si>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</si>
  <si>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</si>
  <si>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</si>
  <si>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</si>
  <si>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</si>
  <si>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</si>
  <si>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</si>
  <si>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</si>
  <si>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</si>
  <si>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</si>
  <si>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</si>
  <si>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</si>
  <si>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</si>
  <si>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</si>
  <si>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</si>
  <si>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</si>
  <si>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</si>
  <si>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</si>
  <si>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</si>
  <si>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</si>
  <si>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</si>
  <si>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</si>
  <si>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</si>
  <si>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</si>
  <si>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</si>
  <si>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</si>
  <si>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</si>
  <si>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</si>
  <si>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</si>
  <si>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</si>
  <si>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</si>
  <si>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</si>
  <si>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</si>
  <si>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</si>
  <si>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</si>
  <si>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</si>
  <si>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</si>
  <si>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</si>
  <si>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</si>
  <si>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</si>
  <si>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</si>
  <si>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</si>
  <si>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</si>
  <si>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</si>
  <si>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</si>
  <si>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</si>
  <si>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</si>
  <si>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</si>
  <si>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</si>
  <si>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</si>
  <si>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</si>
  <si>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</si>
  <si>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</si>
  <si>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</si>
  <si>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</si>
  <si>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</si>
  <si>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</si>
  <si>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</si>
  <si>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</si>
  <si>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</si>
  <si>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</si>
  <si>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</si>
  <si>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</si>
  <si>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</si>
  <si>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</si>
  <si>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</si>
  <si>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</si>
  <si>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</si>
  <si>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</si>
  <si>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</si>
  <si>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</si>
  <si>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</si>
  <si>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</si>
  <si>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</si>
  <si>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</si>
  <si>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</si>
  <si>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</si>
  <si>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</si>
  <si>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</si>
  <si>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</si>
  <si>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</si>
  <si>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</si>
  <si>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</si>
  <si>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</si>
  <si>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</si>
  <si>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</si>
  <si>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</si>
  <si>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</si>
  <si>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</si>
  <si>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</si>
  <si>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</si>
  <si>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</si>
  <si>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</si>
  <si>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</si>
  <si>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</si>
  <si>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</si>
  <si>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</si>
  <si>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</si>
  <si>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</si>
  <si>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</si>
  <si>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</si>
  <si>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</si>
  <si>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</si>
  <si>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</si>
  <si>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</si>
  <si>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</si>
  <si>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</si>
  <si>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</si>
  <si>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</si>
  <si>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</si>
  <si>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</si>
  <si>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</si>
  <si>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</si>
  <si>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</si>
  <si>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</si>
  <si>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</si>
  <si>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</si>
  <si>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</si>
  <si>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</si>
  <si>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</si>
  <si>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</si>
  <si>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</si>
  <si>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</si>
  <si>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</si>
  <si>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</si>
  <si>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</si>
  <si>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</si>
  <si>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</si>
  <si>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</si>
  <si>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</si>
  <si>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</si>
  <si>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</si>
  <si>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</si>
  <si>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</si>
  <si>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</si>
  <si>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</si>
  <si>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</si>
  <si>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</si>
  <si>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</si>
  <si>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</si>
  <si>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</si>
  <si>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</si>
  <si>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</si>
  <si>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</si>
  <si>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</si>
  <si>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</si>
  <si>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</si>
  <si>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</si>
  <si>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</si>
  <si>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</si>
  <si>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</si>
  <si>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</si>
  <si>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</si>
  <si>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</si>
  <si>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</si>
  <si>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</si>
  <si>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</si>
  <si>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</si>
  <si>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</si>
  <si>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</si>
  <si>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</si>
  <si>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</si>
  <si>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</si>
  <si>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</si>
  <si>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</si>
  <si>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</si>
  <si>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</si>
  <si>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</si>
  <si>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</si>
  <si>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</si>
  <si>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</si>
  <si>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</si>
  <si>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</si>
  <si>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</si>
  <si>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</si>
  <si>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</si>
  <si>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</si>
  <si>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</si>
  <si>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</si>
  <si>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</si>
  <si>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</si>
  <si>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</si>
  <si>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</si>
  <si>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</si>
  <si>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</si>
  <si>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</si>
  <si>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</si>
  <si>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</si>
  <si>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</si>
  <si>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</si>
  <si>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</si>
  <si>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</si>
  <si>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</si>
  <si>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</si>
  <si>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</si>
  <si>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</si>
  <si>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</si>
  <si>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</si>
  <si>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</si>
  <si>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</si>
  <si>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</si>
  <si>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</si>
  <si>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</si>
  <si>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</si>
  <si>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</si>
  <si>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</si>
  <si>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</si>
  <si>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</si>
  <si>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</si>
  <si>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</si>
  <si>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</si>
  <si>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</si>
  <si>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</si>
  <si>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</si>
  <si>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</si>
  <si>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</si>
  <si>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</si>
  <si>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</si>
  <si>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</si>
  <si>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</si>
  <si>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</si>
  <si>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</si>
  <si>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</si>
  <si>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</si>
  <si>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</si>
  <si>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</si>
  <si>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</si>
  <si>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</si>
  <si>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</si>
  <si>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</si>
  <si>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</si>
  <si>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</si>
  <si>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</si>
  <si>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</si>
  <si>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</si>
  <si>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</si>
  <si>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</si>
  <si>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</si>
  <si>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</si>
  <si>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</si>
  <si>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</si>
  <si>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</si>
  <si>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</si>
  <si>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</si>
  <si>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</si>
  <si>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</si>
  <si>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</si>
  <si>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</si>
  <si>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</si>
  <si>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</si>
  <si>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</si>
  <si>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</si>
  <si>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</si>
  <si>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</si>
  <si>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</si>
  <si>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</si>
  <si>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</si>
  <si>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</si>
  <si>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</si>
  <si>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</si>
  <si>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</si>
  <si>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</si>
  <si>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</si>
  <si>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</si>
  <si>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</si>
  <si>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</si>
  <si>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</si>
  <si>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</si>
  <si>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</si>
  <si>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</si>
  <si>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</si>
  <si>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</si>
  <si>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</si>
  <si>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</si>
  <si>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</si>
  <si>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</si>
  <si>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</si>
  <si>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</si>
  <si>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</si>
  <si>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</si>
  <si>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</si>
  <si>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</si>
  <si>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</si>
  <si>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</si>
  <si>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</si>
  <si>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</si>
  <si>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</si>
  <si>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</si>
  <si>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</si>
  <si>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</si>
  <si>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</si>
  <si>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</si>
  <si>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</si>
  <si>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</si>
  <si>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</si>
  <si>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</si>
  <si>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</si>
  <si>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</si>
  <si>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</si>
  <si>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</si>
  <si>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</si>
  <si>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</si>
  <si>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</si>
  <si>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</si>
  <si>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</si>
  <si>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</si>
  <si>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</si>
  <si>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</si>
  <si>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</si>
  <si>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</si>
  <si>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</si>
  <si>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</si>
  <si>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</si>
  <si>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</si>
  <si>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</si>
  <si>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</si>
  <si>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</si>
  <si>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</si>
  <si>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</si>
  <si>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</si>
  <si>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</si>
  <si>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</si>
  <si>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</si>
  <si>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</si>
  <si>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</si>
  <si>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</si>
  <si>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</si>
  <si>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</si>
  <si>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</si>
  <si>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</si>
  <si>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</si>
  <si>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</si>
  <si>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</si>
  <si>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</si>
  <si>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</si>
  <si>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</si>
  <si>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</si>
  <si>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</si>
  <si>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</si>
  <si>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</si>
  <si>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</si>
  <si>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</si>
  <si>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</si>
  <si>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</si>
  <si>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</si>
  <si>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</si>
  <si>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</si>
  <si>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</si>
  <si>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</si>
  <si>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</si>
  <si>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</si>
  <si>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</si>
  <si>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</si>
  <si>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</si>
  <si>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</si>
  <si>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</si>
  <si>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</si>
  <si>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</si>
  <si>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</si>
  <si>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</si>
  <si>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</si>
  <si>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</si>
  <si>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</si>
  <si>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</si>
  <si>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</si>
  <si>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</si>
  <si>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</si>
  <si>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</si>
  <si>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</si>
  <si>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</si>
  <si>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</si>
  <si>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</si>
  <si>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</si>
  <si>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</si>
  <si>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</si>
  <si>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</si>
  <si>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</si>
  <si>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</si>
  <si>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</si>
  <si>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</si>
  <si>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</si>
  <si>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</si>
  <si>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</si>
  <si>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</si>
  <si>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</si>
  <si>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</si>
  <si>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</si>
  <si>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</si>
  <si>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</si>
  <si>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</si>
  <si>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</si>
  <si>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</si>
  <si>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</si>
  <si>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</si>
  <si>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</si>
  <si>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</si>
  <si>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</si>
  <si>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</si>
  <si>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</si>
  <si>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</si>
  <si>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</si>
  <si>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</si>
  <si>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</si>
  <si>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</si>
  <si>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</si>
  <si>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</si>
  <si>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</si>
  <si>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</si>
  <si>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</si>
  <si>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</si>
  <si>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</si>
  <si>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</si>
  <si>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</si>
  <si>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</si>
  <si>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</si>
  <si>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</si>
  <si>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</si>
  <si>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</si>
  <si>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</si>
  <si>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</si>
  <si>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</si>
  <si>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</si>
  <si>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</si>
  <si>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</si>
  <si>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</si>
  <si>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</si>
  <si>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</si>
  <si>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</si>
  <si>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</si>
  <si>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</si>
  <si>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</si>
  <si>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</si>
  <si>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</si>
  <si>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</si>
  <si>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</si>
  <si>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</si>
  <si>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</si>
  <si>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</si>
  <si>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</si>
  <si>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</si>
  <si>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</si>
  <si>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</si>
  <si>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</si>
  <si>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</si>
  <si>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</si>
  <si>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</si>
  <si>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</si>
  <si>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</si>
  <si>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</si>
  <si>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</si>
  <si>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</si>
  <si>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</si>
  <si>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</si>
  <si>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</si>
  <si>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</si>
  <si>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</si>
  <si>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</si>
  <si>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</si>
  <si>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</si>
  <si>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</si>
  <si>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</si>
  <si>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</si>
  <si>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</si>
  <si>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</si>
  <si>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</si>
  <si>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</si>
  <si>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</si>
  <si>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</si>
  <si>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</si>
  <si>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</si>
  <si>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</si>
  <si>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</si>
  <si>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</si>
  <si>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</si>
  <si>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</si>
  <si>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</si>
  <si>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</si>
  <si>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</si>
  <si>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</si>
  <si>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</si>
  <si>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</si>
  <si>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</si>
  <si>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</si>
  <si>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</si>
  <si>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</si>
  <si>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</si>
  <si>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</si>
  <si>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</si>
  <si>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</si>
  <si>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</si>
  <si>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</si>
  <si>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</si>
  <si>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</si>
  <si>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</si>
  <si>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</si>
  <si>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</si>
  <si>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</si>
  <si>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</si>
  <si>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</si>
  <si>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</si>
  <si>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</si>
  <si>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</si>
  <si>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</si>
  <si>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</si>
  <si>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</si>
  <si>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</si>
  <si>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</si>
  <si>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</si>
  <si>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</si>
  <si>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</si>
  <si>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</si>
  <si>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</si>
  <si>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</si>
  <si>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</si>
  <si>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</si>
  <si>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</si>
  <si>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</si>
  <si>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</si>
  <si>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</si>
  <si>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</si>
  <si>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</si>
  <si>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</si>
  <si>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</si>
  <si>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</si>
  <si>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</si>
  <si>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</si>
  <si>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</si>
  <si>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</si>
  <si>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</si>
  <si>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</si>
  <si>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</si>
  <si>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</si>
  <si>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</si>
  <si>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</si>
  <si>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</si>
  <si>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</si>
  <si>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</si>
  <si>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</si>
  <si>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</si>
  <si>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</si>
  <si>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</si>
  <si>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</si>
  <si>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</si>
  <si>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</si>
  <si>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</si>
  <si>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</si>
  <si>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</si>
  <si>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</si>
  <si>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</si>
  <si>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</si>
  <si>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</si>
  <si>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</si>
  <si>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</si>
  <si>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</si>
  <si>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</si>
  <si>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</si>
  <si>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</si>
  <si>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</si>
  <si>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</si>
  <si>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</si>
  <si>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</si>
  <si>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</si>
  <si>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</si>
  <si>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</si>
  <si>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</si>
  <si>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</si>
  <si>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</si>
  <si>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</si>
  <si>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</si>
  <si>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</si>
  <si>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</si>
  <si>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</si>
  <si>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</si>
  <si>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</si>
  <si>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</si>
  <si>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</si>
  <si>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</si>
  <si>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</si>
  <si>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</si>
  <si>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</si>
  <si>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</si>
  <si>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</si>
  <si>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</si>
  <si>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</si>
  <si>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</si>
  <si>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</si>
  <si>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</si>
  <si>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</si>
  <si>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</si>
  <si>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</si>
  <si>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</si>
  <si>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</si>
  <si>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</si>
  <si>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</si>
  <si>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</si>
  <si>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</si>
  <si>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</si>
  <si>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</si>
  <si>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</si>
  <si>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</si>
  <si>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</si>
  <si>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</si>
  <si>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</si>
  <si>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</si>
  <si>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</si>
  <si>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</si>
  <si>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</si>
  <si>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</si>
  <si>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</si>
  <si>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</si>
  <si>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</si>
  <si>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</si>
  <si>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</si>
  <si>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</si>
  <si>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</si>
  <si>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</si>
  <si>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</si>
  <si>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</si>
  <si>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</si>
  <si>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</si>
  <si>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</si>
  <si>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</si>
  <si>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</si>
  <si>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</si>
  <si>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</si>
  <si>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</si>
  <si>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</si>
  <si>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</si>
  <si>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</si>
  <si>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</si>
  <si>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</si>
  <si>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</si>
  <si>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</si>
  <si>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</si>
  <si>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</si>
  <si>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</si>
  <si>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</si>
  <si>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</si>
  <si>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</si>
  <si>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</si>
  <si>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</si>
  <si>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</si>
  <si>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</si>
  <si>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</si>
  <si>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</si>
  <si>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</si>
  <si>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</si>
  <si>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</si>
  <si>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</si>
  <si>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</si>
  <si>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</si>
  <si>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</si>
  <si>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</si>
  <si>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</si>
  <si>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</si>
  <si>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</si>
  <si>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</si>
  <si>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</si>
  <si>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</si>
  <si>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</si>
  <si>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</si>
  <si>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</si>
  <si>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</si>
  <si>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</si>
  <si>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</si>
  <si>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</si>
  <si>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</si>
  <si>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</si>
  <si>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</si>
  <si>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</si>
  <si>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</si>
  <si>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</si>
  <si>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</si>
  <si>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</si>
  <si>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</si>
  <si>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</si>
  <si>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</si>
  <si>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</si>
  <si>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</si>
  <si>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</si>
  <si>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</si>
  <si>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</si>
  <si>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</si>
  <si>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</si>
  <si>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</si>
  <si>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</si>
  <si>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</si>
  <si>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</si>
  <si>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</si>
  <si>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</si>
  <si>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</si>
  <si>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</si>
  <si>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</si>
  <si>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</si>
  <si>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</si>
  <si>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</si>
  <si>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</si>
  <si>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</si>
  <si>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</si>
  <si>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</si>
  <si>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</si>
  <si>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</si>
  <si>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</si>
  <si>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</si>
  <si>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</si>
  <si>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</si>
  <si>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</si>
  <si>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</si>
  <si>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</si>
  <si>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</si>
  <si>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</si>
  <si>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</si>
  <si>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</si>
  <si>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</si>
  <si>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</si>
  <si>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</si>
  <si>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</si>
  <si>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</si>
  <si>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</si>
  <si>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</si>
  <si>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</si>
  <si>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</si>
  <si>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</si>
  <si>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</si>
  <si>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</si>
  <si>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</si>
  <si>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</si>
  <si>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</si>
  <si>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</si>
  <si>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</si>
  <si>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</si>
  <si>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</si>
  <si>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</si>
  <si>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</si>
  <si>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</si>
  <si>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</si>
  <si>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</si>
  <si>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</si>
  <si>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</si>
  <si>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</si>
  <si>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</si>
  <si>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</si>
  <si>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</si>
  <si>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</si>
  <si>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</si>
  <si>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</si>
  <si>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</si>
  <si>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</si>
  <si>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</si>
  <si>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</si>
  <si>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</si>
  <si>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</si>
  <si>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</si>
  <si>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</si>
  <si>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</si>
  <si>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</si>
  <si>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</si>
  <si>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</si>
  <si>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</si>
  <si>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</si>
  <si>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</si>
  <si>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</si>
  <si>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</si>
  <si>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</si>
  <si>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</si>
  <si>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</si>
  <si>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</si>
  <si>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</si>
  <si>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</si>
  <si>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</si>
  <si>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</si>
  <si>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</si>
  <si>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</si>
  <si>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</si>
  <si>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</si>
  <si>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</si>
  <si>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</si>
  <si>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</si>
  <si>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</si>
  <si>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</si>
  <si>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</si>
  <si>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</si>
  <si>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</si>
  <si>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</si>
  <si>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</si>
  <si>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</si>
  <si>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</si>
  <si>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</si>
  <si>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</si>
  <si>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</si>
  <si>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</si>
  <si>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</si>
  <si>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</si>
  <si>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</si>
  <si>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</si>
  <si>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</si>
  <si>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</si>
  <si>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</si>
  <si>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</si>
  <si>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</si>
  <si>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</si>
  <si>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</si>
  <si>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</si>
  <si>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</si>
  <si>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</si>
  <si>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</si>
  <si>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</si>
  <si>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</si>
  <si>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</si>
  <si>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</si>
  <si>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</si>
  <si>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</si>
  <si>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</si>
  <si>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</si>
  <si>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</si>
  <si>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</si>
  <si>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</si>
  <si>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</si>
  <si>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</si>
  <si>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</si>
  <si>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</si>
  <si>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</si>
  <si>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</si>
  <si>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</si>
  <si>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</si>
  <si>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</si>
  <si>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</si>
  <si>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</si>
  <si>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</si>
  <si>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</si>
  <si>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</si>
  <si>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</si>
  <si>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</si>
  <si>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</si>
  <si>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</si>
  <si>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</si>
  <si>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</si>
  <si>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</si>
  <si>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</si>
  <si>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</si>
  <si>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</si>
  <si>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</si>
  <si>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</si>
  <si>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</si>
  <si>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</si>
  <si>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</si>
  <si>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</si>
  <si>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</si>
  <si>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</si>
  <si>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</si>
  <si>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</si>
  <si>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</si>
  <si>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</si>
  <si>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</si>
  <si>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</si>
  <si>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</si>
  <si>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</si>
  <si>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</si>
  <si>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</si>
  <si>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</si>
  <si>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</si>
  <si>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</si>
  <si>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</si>
  <si>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</si>
  <si>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</si>
  <si>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</si>
  <si>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</si>
  <si>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</si>
  <si>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</si>
  <si>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</si>
  <si>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</si>
  <si>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</si>
  <si>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</si>
  <si>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</si>
  <si>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</si>
  <si>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</si>
  <si>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</si>
  <si>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</si>
  <si>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</si>
  <si>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</si>
  <si>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</si>
  <si>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</si>
  <si>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</si>
  <si>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</si>
  <si>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</si>
  <si>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</si>
  <si>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</si>
  <si>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</si>
  <si>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</si>
  <si>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</si>
  <si>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</si>
  <si>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</si>
  <si>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</si>
  <si>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</si>
  <si>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</si>
  <si>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</si>
  <si>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</si>
  <si>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</si>
  <si>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</si>
  <si>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</si>
  <si>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</si>
  <si>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</si>
  <si>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</si>
  <si>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</si>
  <si>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</si>
  <si>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</si>
  <si>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</si>
  <si>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</si>
  <si>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</si>
  <si>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</si>
  <si>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</si>
  <si>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</si>
  <si>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</si>
  <si>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</si>
  <si>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</si>
  <si>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</si>
  <si>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</si>
  <si>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</si>
  <si>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</si>
  <si>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</si>
  <si>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</si>
  <si>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</si>
  <si>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</si>
  <si>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</si>
  <si>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</si>
  <si>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</si>
  <si>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</si>
  <si>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</si>
  <si>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</si>
  <si>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</si>
  <si>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</si>
  <si>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</si>
  <si>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</si>
  <si>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</si>
  <si>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</si>
  <si>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</si>
  <si>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</si>
  <si>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</si>
  <si>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</si>
  <si>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</si>
  <si>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</si>
  <si>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</si>
  <si>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</si>
  <si>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</si>
  <si>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</si>
  <si>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</si>
  <si>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</si>
  <si>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</si>
  <si>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</si>
  <si>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</si>
  <si>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</si>
  <si>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</si>
  <si>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</si>
  <si>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</si>
  <si>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</si>
  <si>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</si>
  <si>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</si>
  <si>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</si>
  <si>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</si>
  <si>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</si>
  <si>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</si>
  <si>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</si>
  <si>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</si>
  <si>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</si>
  <si>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</si>
  <si>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</si>
  <si>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</si>
  <si>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</si>
  <si>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</si>
  <si>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</si>
  <si>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</si>
  <si>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</si>
  <si>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</si>
  <si>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</si>
  <si>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</si>
  <si>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</si>
  <si>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</si>
  <si>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</si>
  <si>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</si>
  <si>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</si>
  <si>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</si>
  <si>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</si>
  <si>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</si>
  <si>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</si>
  <si>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</si>
  <si>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</si>
  <si>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</si>
  <si>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</si>
  <si>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</si>
  <si>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</si>
  <si>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</si>
  <si>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</si>
  <si>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</si>
  <si>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</si>
  <si>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</si>
  <si>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</si>
  <si>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</si>
  <si>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</si>
  <si>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</si>
  <si>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</si>
  <si>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</si>
  <si>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</si>
  <si>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</si>
  <si>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</si>
  <si>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</si>
  <si>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</si>
  <si>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</si>
  <si>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</si>
  <si>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</si>
  <si>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</si>
  <si>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</si>
  <si>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</si>
  <si>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</si>
  <si>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</si>
  <si>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</si>
  <si>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</si>
  <si>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</si>
  <si>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</si>
  <si>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</si>
  <si>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</si>
  <si>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</si>
  <si>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</si>
  <si>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</si>
  <si>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</si>
  <si>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</si>
  <si>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</si>
  <si>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</si>
  <si>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</si>
  <si>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</si>
  <si>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</si>
  <si>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</si>
  <si>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</si>
  <si>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</si>
  <si>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</si>
  <si>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</si>
  <si>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</si>
  <si>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</si>
  <si>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</si>
  <si>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</si>
  <si>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</si>
  <si>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</si>
  <si>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</si>
  <si>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</si>
  <si>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</si>
  <si>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</si>
  <si>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</si>
  <si>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</si>
  <si>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</si>
  <si>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</si>
  <si>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</si>
  <si>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</si>
  <si>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</si>
  <si>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</si>
  <si>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</si>
  <si>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</si>
  <si>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</si>
  <si>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</si>
  <si>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</si>
  <si>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</si>
  <si>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</si>
  <si>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</si>
  <si>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</si>
  <si>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</si>
  <si>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</si>
  <si>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</si>
  <si>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</si>
  <si>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</si>
  <si>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</si>
  <si>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</si>
  <si>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</si>
  <si>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</si>
  <si>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</si>
  <si>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</si>
  <si>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</si>
  <si>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</si>
  <si>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</si>
  <si>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</si>
  <si>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</si>
  <si>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</si>
  <si>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</si>
  <si>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</si>
  <si>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</si>
  <si>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</si>
  <si>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</si>
  <si>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</si>
  <si>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</si>
  <si>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</si>
  <si>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</si>
  <si>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</si>
  <si>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</si>
  <si>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</si>
  <si>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</si>
  <si>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</si>
  <si>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</si>
  <si>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</si>
  <si>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</si>
  <si>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</si>
  <si>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</si>
  <si>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</si>
  <si>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</si>
  <si>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</si>
  <si>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</si>
  <si>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</si>
  <si>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</si>
  <si>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</si>
  <si>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</si>
  <si>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</si>
  <si>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</si>
  <si>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</si>
  <si>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</si>
  <si>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</si>
  <si>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</si>
  <si>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</si>
  <si>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</si>
  <si>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</si>
  <si>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</si>
  <si>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</si>
  <si>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</si>
  <si>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</si>
  <si>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</si>
  <si>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</si>
  <si>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</si>
  <si>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</si>
  <si>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</si>
  <si>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</si>
  <si>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</si>
  <si>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</si>
  <si>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</si>
  <si>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</si>
  <si>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</si>
  <si>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</si>
  <si>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</si>
  <si>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</si>
  <si>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</si>
  <si>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</si>
  <si>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</si>
  <si>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</si>
  <si>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</si>
  <si>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</si>
  <si>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</si>
  <si>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</si>
  <si>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</si>
  <si>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</si>
  <si>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</si>
  <si>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</si>
  <si>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</si>
  <si>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</si>
  <si>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</si>
  <si>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</si>
  <si>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</si>
  <si>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</si>
  <si>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</si>
  <si>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</si>
  <si>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</si>
  <si>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</si>
  <si>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</si>
  <si>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</si>
  <si>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</si>
  <si>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</si>
  <si>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</si>
  <si>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</si>
  <si>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</si>
  <si>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</si>
  <si>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</si>
  <si>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</si>
  <si>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</si>
  <si>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</si>
  <si>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</si>
  <si>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</si>
  <si>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</si>
  <si>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</si>
  <si>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</si>
  <si>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</si>
  <si>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</si>
  <si>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</si>
  <si>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</si>
  <si>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</si>
  <si>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</si>
  <si>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</si>
  <si>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</si>
  <si>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</si>
  <si>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</si>
  <si>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</si>
  <si>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</si>
  <si>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</si>
  <si>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</si>
  <si>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</si>
  <si>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</si>
  <si>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</si>
  <si>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</si>
  <si>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</si>
  <si>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</si>
  <si>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</si>
  <si>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</si>
  <si>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</si>
  <si>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</si>
  <si>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</si>
  <si>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</si>
  <si>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</si>
  <si>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</si>
  <si>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</si>
  <si>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</si>
  <si>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</si>
  <si>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</si>
  <si>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</si>
  <si>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</si>
  <si>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</si>
  <si>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</si>
  <si>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</si>
  <si>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</si>
  <si>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</si>
  <si>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</si>
  <si>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</si>
  <si>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</si>
  <si>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</si>
  <si>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</si>
  <si>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</si>
  <si>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</si>
  <si>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</si>
  <si>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</si>
  <si>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</si>
  <si>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</si>
  <si>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</si>
  <si>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</si>
  <si>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</si>
  <si>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</si>
  <si>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</si>
  <si>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</si>
  <si>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</si>
  <si>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</si>
  <si>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</si>
  <si>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</si>
  <si>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</si>
  <si>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</si>
  <si>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</si>
  <si>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</si>
  <si>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</si>
  <si>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</si>
  <si>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</si>
  <si>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</si>
  <si>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</si>
  <si>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</si>
  <si>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</si>
  <si>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</si>
  <si>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</si>
  <si>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</si>
  <si>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</si>
  <si>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</si>
  <si>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</si>
  <si>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</si>
  <si>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</si>
  <si>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</si>
  <si>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</si>
  <si>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</si>
  <si>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</si>
  <si>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</si>
  <si>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</si>
  <si>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</si>
  <si>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</si>
  <si>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</si>
  <si>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</si>
  <si>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</si>
  <si>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</si>
  <si>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</si>
  <si>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</si>
  <si>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</si>
  <si>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</si>
  <si>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</si>
  <si>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</si>
  <si>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</si>
  <si>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</si>
  <si>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</si>
  <si>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</si>
  <si>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</si>
  <si>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</si>
  <si>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</si>
  <si>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</si>
  <si>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</si>
  <si>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</si>
  <si>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</si>
  <si>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</si>
  <si>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</si>
  <si>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</si>
  <si>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</si>
  <si>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</si>
  <si>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</si>
  <si>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</si>
  <si>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</si>
  <si>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</si>
  <si>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</si>
  <si>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</si>
  <si>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</si>
  <si>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</si>
  <si>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</si>
  <si>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</si>
  <si>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</si>
  <si>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</si>
  <si>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</si>
  <si>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</si>
  <si>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</si>
  <si>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</si>
  <si>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</si>
  <si>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</si>
  <si>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</si>
  <si>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</si>
  <si>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</si>
  <si>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</si>
  <si>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</si>
  <si>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</si>
  <si>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</si>
  <si>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</si>
  <si>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</si>
  <si>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</si>
  <si>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</si>
  <si>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</si>
  <si>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</si>
  <si>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</si>
  <si>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</si>
  <si>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</si>
  <si>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</si>
  <si>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</si>
  <si>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</si>
  <si>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</si>
  <si>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</si>
  <si>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</si>
  <si>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</si>
  <si>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</si>
  <si>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</si>
  <si>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</si>
  <si>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</si>
  <si>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</si>
  <si>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</si>
  <si>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</si>
  <si>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</si>
  <si>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</si>
  <si>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</si>
  <si>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</si>
  <si>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</si>
  <si>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</si>
  <si>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</si>
  <si>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</si>
  <si>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</si>
  <si>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</si>
  <si>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</si>
  <si>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</si>
  <si>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</si>
  <si>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</si>
  <si>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</si>
  <si>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</si>
  <si>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</si>
  <si>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</si>
  <si>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</si>
  <si>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</si>
  <si>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</si>
  <si>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</si>
  <si>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</si>
  <si>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</si>
  <si>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</si>
  <si>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</si>
  <si>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</si>
  <si>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</si>
  <si>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</si>
  <si>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</si>
  <si>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</si>
  <si>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</si>
  <si>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</si>
  <si>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</si>
  <si>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</si>
  <si>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</si>
  <si>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</si>
  <si>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</si>
  <si>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</si>
  <si>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</si>
  <si>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</si>
  <si>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</si>
  <si>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</si>
  <si>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</si>
  <si>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</si>
  <si>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</si>
  <si>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</si>
  <si>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</si>
  <si>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</si>
  <si>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</si>
  <si>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</si>
  <si>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</si>
  <si>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</si>
  <si>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</si>
  <si>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</si>
  <si>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</si>
  <si>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</si>
  <si>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</si>
  <si>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</si>
  <si>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</si>
  <si>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</si>
  <si>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</si>
  <si>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</si>
  <si>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</si>
  <si>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</si>
  <si>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</si>
  <si>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</si>
  <si>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</si>
  <si>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</si>
  <si>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</si>
  <si>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</si>
  <si>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</si>
  <si>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</si>
  <si>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</si>
  <si>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</si>
  <si>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</si>
  <si>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</si>
  <si>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</si>
  <si>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</si>
  <si>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</si>
  <si>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</si>
  <si>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</si>
  <si>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</si>
  <si>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</si>
  <si>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</si>
  <si>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</si>
  <si>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</si>
  <si>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</si>
  <si>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</si>
  <si>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</si>
  <si>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</si>
  <si>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</si>
  <si>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</si>
  <si>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</si>
  <si>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</si>
  <si>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</si>
  <si>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</si>
  <si>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</si>
  <si>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</si>
  <si>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</si>
  <si>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</si>
  <si>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</si>
  <si>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</si>
  <si>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</si>
  <si>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</si>
  <si>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</si>
  <si>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</si>
  <si>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</si>
  <si>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</si>
  <si>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</si>
  <si>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</si>
  <si>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</si>
  <si>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</si>
  <si>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</si>
  <si>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</si>
  <si>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</si>
  <si>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</si>
  <si>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</si>
  <si>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</si>
  <si>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</si>
  <si>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</si>
  <si>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</si>
  <si>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</si>
  <si>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</si>
  <si>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</si>
  <si>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</si>
  <si>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</si>
  <si>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</si>
  <si>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</si>
  <si>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</si>
  <si>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</si>
  <si>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</si>
  <si>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</si>
  <si>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</si>
  <si>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</si>
  <si>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</si>
  <si>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</si>
  <si>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</si>
  <si>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</si>
  <si>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</si>
  <si>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</si>
  <si>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</si>
  <si>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</si>
  <si>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</si>
  <si>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</si>
  <si>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</si>
  <si>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</si>
  <si>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</si>
  <si>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</si>
  <si>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</si>
  <si>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</si>
  <si>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</si>
  <si>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</si>
  <si>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</si>
  <si>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</si>
  <si>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</si>
  <si>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</si>
  <si>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</si>
  <si>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</si>
  <si>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</si>
  <si>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</si>
  <si>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</si>
  <si>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</si>
  <si>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</si>
  <si>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</si>
  <si>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</si>
  <si>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</si>
  <si>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</si>
  <si>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</si>
  <si>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</si>
  <si>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</si>
  <si>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</si>
  <si>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</si>
  <si>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</si>
  <si>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</si>
  <si>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</si>
  <si>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</si>
  <si>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</si>
  <si>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</si>
  <si>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</si>
  <si>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</si>
  <si>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</si>
  <si>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</si>
  <si>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</si>
  <si>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</si>
  <si>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</si>
  <si>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</si>
  <si>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</si>
  <si>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</si>
  <si>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</si>
  <si>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</si>
  <si>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</si>
  <si>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</si>
  <si>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</si>
  <si>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</si>
  <si>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</si>
  <si>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</si>
  <si>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</si>
  <si>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</si>
  <si>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</si>
  <si>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</si>
  <si>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</si>
  <si>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</si>
  <si>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</si>
  <si>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</si>
  <si>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</si>
  <si>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</si>
  <si>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</si>
  <si>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</si>
  <si>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</si>
  <si>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</si>
  <si>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</si>
  <si>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</si>
  <si>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</si>
  <si>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</si>
  <si>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</si>
  <si>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</si>
  <si>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</si>
  <si>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</si>
  <si>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</si>
  <si>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</si>
  <si>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</si>
  <si>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</si>
  <si>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</si>
  <si>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</si>
  <si>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</si>
  <si>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</si>
  <si>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</si>
  <si>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</si>
  <si>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</si>
  <si>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</si>
  <si>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</si>
  <si>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</si>
  <si>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</si>
  <si>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</si>
  <si>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</si>
  <si>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</si>
  <si>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</si>
  <si>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</si>
  <si>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</si>
  <si>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</si>
  <si>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</si>
  <si>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</si>
  <si>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</si>
  <si>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</si>
  <si>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</si>
  <si>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</si>
  <si>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</si>
  <si>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</si>
  <si>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</si>
  <si>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</si>
  <si>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</si>
  <si>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</si>
  <si>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</si>
  <si>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</si>
  <si>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</si>
  <si>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</si>
  <si>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</si>
  <si>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</si>
  <si>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</si>
  <si>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</si>
  <si>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</si>
  <si>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</si>
  <si>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</si>
  <si>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</si>
  <si>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</si>
  <si>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</si>
  <si>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</si>
  <si>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</si>
  <si>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</si>
  <si>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</si>
  <si>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</si>
  <si>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</si>
  <si>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</si>
  <si>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</si>
  <si>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</si>
  <si>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</si>
  <si>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</si>
  <si>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</si>
  <si>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</si>
  <si>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</si>
  <si>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</si>
  <si>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</si>
  <si>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</si>
  <si>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</si>
  <si>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</si>
  <si>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</si>
  <si>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</si>
  <si>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</si>
  <si>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</si>
  <si>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</si>
  <si>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</si>
  <si>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</si>
  <si>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</si>
  <si>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</si>
  <si>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</si>
  <si>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</si>
  <si>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</si>
  <si>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</si>
  <si>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</si>
  <si>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</si>
  <si>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</si>
  <si>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</si>
  <si>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</si>
  <si>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</si>
  <si>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</si>
  <si>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</si>
  <si>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</si>
  <si>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</si>
  <si>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</si>
  <si>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</si>
  <si>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</si>
  <si>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</si>
  <si>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</si>
  <si>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</si>
  <si>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</si>
  <si>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</si>
  <si>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</si>
  <si>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</si>
  <si>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</si>
  <si>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</si>
  <si>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</si>
  <si>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</si>
  <si>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</si>
  <si>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</si>
  <si>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</si>
  <si>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</si>
  <si>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</si>
  <si>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</si>
  <si>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</si>
  <si>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</si>
  <si>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</si>
  <si>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</si>
  <si>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</si>
  <si>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</si>
  <si>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</si>
  <si>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</si>
  <si>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</si>
  <si>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</si>
  <si>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</si>
  <si>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</si>
  <si>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</si>
  <si>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</si>
  <si>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</si>
  <si>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</si>
  <si>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</si>
  <si>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</si>
  <si>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</si>
  <si>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</si>
  <si>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</si>
  <si>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</si>
  <si>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</si>
  <si>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</si>
  <si>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</si>
  <si>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</si>
  <si>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</si>
  <si>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</si>
  <si>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</si>
  <si>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</si>
  <si>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</si>
  <si>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</si>
  <si>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</si>
  <si>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</si>
  <si>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</si>
  <si>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</si>
  <si>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</si>
  <si>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</si>
  <si>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</si>
  <si>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</si>
  <si>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</si>
  <si>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</si>
  <si>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</si>
  <si>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</si>
  <si>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</si>
  <si>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</si>
  <si>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</si>
  <si>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</si>
  <si>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</si>
  <si>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</si>
  <si>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</si>
  <si>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</si>
  <si>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</si>
  <si>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</si>
  <si>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</si>
  <si>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</si>
  <si>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</si>
  <si>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</si>
  <si>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</si>
  <si>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</si>
  <si>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</si>
  <si>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</si>
  <si>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</si>
  <si>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</si>
  <si>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</si>
  <si>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</si>
  <si>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</si>
  <si>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</si>
  <si>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</si>
  <si>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</si>
  <si>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</si>
  <si>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</si>
  <si>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</si>
  <si>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</si>
  <si>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</si>
  <si>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</si>
  <si>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</si>
  <si>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</si>
  <si>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</si>
  <si>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</si>
  <si>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</si>
  <si>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</si>
  <si>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</si>
  <si>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</si>
  <si>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</si>
  <si>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</si>
  <si>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</si>
  <si>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</si>
  <si>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</si>
  <si>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</si>
  <si>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</si>
  <si>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</si>
  <si>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</si>
  <si>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</si>
  <si>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</si>
  <si>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</si>
  <si>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</si>
  <si>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</si>
  <si>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</si>
  <si>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</si>
  <si>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</si>
  <si>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</si>
  <si>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</si>
  <si>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</si>
  <si>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</si>
  <si>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</si>
  <si>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</si>
  <si>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</si>
  <si>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</si>
  <si>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</si>
  <si>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</si>
  <si>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</si>
  <si>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</si>
  <si>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</si>
  <si>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</si>
  <si>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</si>
  <si>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</si>
  <si>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</si>
  <si>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</si>
  <si>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</si>
  <si>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</si>
  <si>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</si>
  <si>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</si>
  <si>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</si>
  <si>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</si>
  <si>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</si>
  <si>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</si>
  <si>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</si>
  <si>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</si>
  <si>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</si>
  <si>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</si>
  <si>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</si>
  <si>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</si>
  <si>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</si>
  <si>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</si>
  <si>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</si>
  <si>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</si>
  <si>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</si>
  <si>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</si>
  <si>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</si>
  <si>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</si>
  <si>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</si>
  <si>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</si>
  <si>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</si>
  <si>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</si>
  <si>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</si>
  <si>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</si>
  <si>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</si>
  <si>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</si>
  <si>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</si>
  <si>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</si>
  <si>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</si>
  <si>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</si>
  <si>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</si>
  <si>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</si>
  <si>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</si>
  <si>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</si>
  <si>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</si>
  <si>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</si>
  <si>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</si>
  <si>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</si>
  <si>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</si>
  <si>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</si>
  <si>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</si>
  <si>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</si>
  <si>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</si>
  <si>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</si>
  <si>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</si>
  <si>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</si>
  <si>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</si>
  <si>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</si>
  <si>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</si>
  <si>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</si>
  <si>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</si>
  <si>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</si>
  <si>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</si>
  <si>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</si>
  <si>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</si>
  <si>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</si>
  <si>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</si>
  <si>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</si>
  <si>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</si>
  <si>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</si>
  <si>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</si>
  <si>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</si>
  <si>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</si>
  <si>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</si>
  <si>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</si>
  <si>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</si>
  <si>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</si>
  <si>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</si>
  <si>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</si>
  <si>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</si>
  <si>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</si>
  <si>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</si>
  <si>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</si>
  <si>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</si>
  <si>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</si>
  <si>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</si>
  <si>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</si>
  <si>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</si>
  <si>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</si>
  <si>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</si>
  <si>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</si>
  <si>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</si>
  <si>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</si>
  <si>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</si>
  <si>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</si>
  <si>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</si>
  <si>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</si>
  <si>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</si>
  <si>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</si>
  <si>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</si>
  <si>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</si>
  <si>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</si>
  <si>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</si>
  <si>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</si>
  <si>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</si>
  <si>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</si>
  <si>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</si>
  <si>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</si>
  <si>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</si>
  <si>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</si>
  <si>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</si>
  <si>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</si>
  <si>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</si>
  <si>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</si>
  <si>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</si>
  <si>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</si>
  <si>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</si>
  <si>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</si>
  <si>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</si>
  <si>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</si>
  <si>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</si>
  <si>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</si>
  <si>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</si>
  <si>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</si>
  <si>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</si>
  <si>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</si>
  <si>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</si>
  <si>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</si>
  <si>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</si>
  <si>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</si>
  <si>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</si>
  <si>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</si>
  <si>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</si>
  <si>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</si>
  <si>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</si>
  <si>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</si>
  <si>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</si>
  <si>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</si>
  <si>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</si>
  <si>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</si>
  <si>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</si>
  <si>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</si>
  <si>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</si>
  <si>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</si>
  <si>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</si>
  <si>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</si>
  <si>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</si>
  <si>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</si>
  <si>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</si>
  <si>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</si>
  <si>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</si>
  <si>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</si>
  <si>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</si>
  <si>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</si>
  <si>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</si>
  <si>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</si>
  <si>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</si>
  <si>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</si>
  <si>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</si>
  <si>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</si>
  <si>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</si>
  <si>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</si>
  <si>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</si>
  <si>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</si>
  <si>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</si>
  <si>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</si>
  <si>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</si>
  <si>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</si>
  <si>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</si>
  <si>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</si>
  <si>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</si>
  <si>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</si>
  <si>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</si>
  <si>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</si>
  <si>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</si>
  <si>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</si>
  <si>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</si>
  <si>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</si>
  <si>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</si>
  <si>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</si>
  <si>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</si>
  <si>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</si>
  <si>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</si>
  <si>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</si>
  <si>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</si>
  <si>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</si>
  <si>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</si>
  <si>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</si>
  <si>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</si>
  <si>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</si>
  <si>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</si>
  <si>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</si>
  <si>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</si>
  <si>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</si>
  <si>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</si>
  <si>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</si>
  <si>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</si>
  <si>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</si>
  <si>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</si>
  <si>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</si>
  <si>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</si>
  <si>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</si>
  <si>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</si>
  <si>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</si>
  <si>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</si>
  <si>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</si>
  <si>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</si>
  <si>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</si>
  <si>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</si>
  <si>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</si>
  <si>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</si>
  <si>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</si>
  <si>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</si>
  <si>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</si>
  <si>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</si>
  <si>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</si>
  <si>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</si>
  <si>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</si>
  <si>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</si>
  <si>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</si>
  <si>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</si>
  <si>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</si>
  <si>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</si>
  <si>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</si>
  <si>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</si>
  <si>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</si>
  <si>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</si>
  <si>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</si>
  <si>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</si>
  <si>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</si>
  <si>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</si>
  <si>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</si>
  <si>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</si>
  <si>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</si>
  <si>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</si>
  <si>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</si>
  <si>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</si>
  <si>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</si>
  <si>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</si>
  <si>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</si>
  <si>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</si>
  <si>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</si>
  <si>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</si>
  <si>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</si>
  <si>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</si>
  <si>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</si>
  <si>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</si>
  <si>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</si>
  <si>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</si>
  <si>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</si>
  <si>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</si>
  <si>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</si>
  <si>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</si>
  <si>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</si>
  <si>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</si>
  <si>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</si>
  <si>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</si>
  <si>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</si>
  <si>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</si>
  <si>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</si>
  <si>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</si>
  <si>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</si>
  <si>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</si>
  <si>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</si>
  <si>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</si>
  <si>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</si>
  <si>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</si>
  <si>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</si>
  <si>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</si>
  <si>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</si>
  <si>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</si>
  <si>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</si>
  <si>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</si>
  <si>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</si>
  <si>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</si>
  <si>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</si>
  <si>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</si>
  <si>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</si>
  <si>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</si>
  <si>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</si>
  <si>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</si>
  <si>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</si>
  <si>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</si>
  <si>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</si>
  <si>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</si>
  <si>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</si>
  <si>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</si>
  <si>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</si>
  <si>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</si>
  <si>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</si>
  <si>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</si>
  <si>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</si>
  <si>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</si>
  <si>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</si>
  <si>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</si>
  <si>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</si>
  <si>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</si>
  <si>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</si>
  <si>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</si>
  <si>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</si>
  <si>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</si>
  <si>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</si>
  <si>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</si>
  <si>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</si>
  <si>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</si>
  <si>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</si>
  <si>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</si>
  <si>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</si>
  <si>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</si>
  <si>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</si>
  <si>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</si>
  <si>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</si>
  <si>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</si>
  <si>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</si>
  <si>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</si>
  <si>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</si>
  <si>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</si>
  <si>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</si>
  <si>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</si>
  <si>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</si>
  <si>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</si>
  <si>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</si>
  <si>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</si>
  <si>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</si>
  <si>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</si>
  <si>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</si>
  <si>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</si>
  <si>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</si>
  <si>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</si>
  <si>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</si>
  <si>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</si>
  <si>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</si>
  <si>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</si>
  <si>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</si>
  <si>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</si>
  <si>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</si>
  <si>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</si>
  <si>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</si>
  <si>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</si>
  <si>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</si>
  <si>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</si>
  <si>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</si>
  <si>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</si>
  <si>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</si>
  <si>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</si>
  <si>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</si>
  <si>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</si>
  <si>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</si>
  <si>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</si>
  <si>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</si>
  <si>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</si>
  <si>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</si>
  <si>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</si>
  <si>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</si>
  <si>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</si>
  <si>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</si>
  <si>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</si>
  <si>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</si>
  <si>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</si>
  <si>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</si>
  <si>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</si>
  <si>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</si>
  <si>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</si>
  <si>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</si>
  <si>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</si>
  <si>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</si>
  <si>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</si>
  <si>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</si>
  <si>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</si>
  <si>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</si>
  <si>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</si>
  <si>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</si>
  <si>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</si>
  <si>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</si>
  <si>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</si>
  <si>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</si>
  <si>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</si>
  <si>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</si>
  <si>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</si>
  <si>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</si>
  <si>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</si>
  <si>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</si>
  <si>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</si>
  <si>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</si>
  <si>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</si>
  <si>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</si>
  <si>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</si>
  <si>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</si>
  <si>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</si>
  <si>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</si>
  <si>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</si>
  <si>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</si>
  <si>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</si>
  <si>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</si>
  <si>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</si>
  <si>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</si>
  <si>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</si>
  <si>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</si>
  <si>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</si>
  <si>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</si>
  <si>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</si>
  <si>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</si>
  <si>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</si>
  <si>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</si>
  <si>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</si>
  <si>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</si>
  <si>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</si>
  <si>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</si>
  <si>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</si>
  <si>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</si>
  <si>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</si>
  <si>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</si>
  <si>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</si>
  <si>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</si>
  <si>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</si>
  <si>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</si>
  <si>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</si>
  <si>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</si>
  <si>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</si>
  <si>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</si>
  <si>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</si>
  <si>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</si>
  <si>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</si>
  <si>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</si>
  <si>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</si>
  <si>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</si>
  <si>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</si>
  <si>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</si>
  <si>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</si>
  <si>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</si>
  <si>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</si>
  <si>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</si>
  <si>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</si>
  <si>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</si>
  <si>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</si>
  <si>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</si>
  <si>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</si>
  <si>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</si>
  <si>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</si>
  <si>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</si>
  <si>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</si>
  <si>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</si>
  <si>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</si>
  <si>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</si>
  <si>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</si>
  <si>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</si>
  <si>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</si>
  <si>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</si>
  <si>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</si>
  <si>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</si>
  <si>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</si>
  <si>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</si>
  <si>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</si>
  <si>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</si>
  <si>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</si>
  <si>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</si>
  <si>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</si>
  <si>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</si>
  <si>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</si>
  <si>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</si>
  <si>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</si>
  <si>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</si>
  <si>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</si>
  <si>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</si>
  <si>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</si>
  <si>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</si>
  <si>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</si>
  <si>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</si>
  <si>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</si>
  <si>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</si>
  <si>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</si>
  <si>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</si>
  <si>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</si>
  <si>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</si>
  <si>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</si>
  <si>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</si>
  <si>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</si>
  <si>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</si>
  <si>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</si>
  <si>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</si>
  <si>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</si>
  <si>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</si>
  <si>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</si>
  <si>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</si>
  <si>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</si>
  <si>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</si>
  <si>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</si>
  <si>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</si>
  <si>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</si>
  <si>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</si>
  <si>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</si>
  <si>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</si>
  <si>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</si>
  <si>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</si>
  <si>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</si>
  <si>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</si>
  <si>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</si>
  <si>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</si>
  <si>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</si>
  <si>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</si>
  <si>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</si>
  <si>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</si>
  <si>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</si>
  <si>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</si>
  <si>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</si>
  <si>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</si>
  <si>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</si>
  <si>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</si>
  <si>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</si>
  <si>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</si>
  <si>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</si>
  <si>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</si>
  <si>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</si>
  <si>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</si>
  <si>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</si>
  <si>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</si>
  <si>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</si>
  <si>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</si>
  <si>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</si>
  <si>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</si>
  <si>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</si>
  <si>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</si>
  <si>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</si>
  <si>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</si>
  <si>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</si>
  <si>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</si>
  <si>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</si>
  <si>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</si>
  <si>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</si>
  <si>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</si>
  <si>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</si>
  <si>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</si>
  <si>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</si>
  <si>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</si>
  <si>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</si>
  <si>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</si>
  <si>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</si>
  <si>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</si>
  <si>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</si>
  <si>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</si>
  <si>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</si>
  <si>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</si>
  <si>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</si>
  <si>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</si>
  <si>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</si>
  <si>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</si>
  <si>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</si>
  <si>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</si>
  <si>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</si>
  <si>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</si>
  <si>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</si>
  <si>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</si>
  <si>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</si>
  <si>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</si>
  <si>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</si>
  <si>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</si>
  <si>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</si>
  <si>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</si>
  <si>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</si>
  <si>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</si>
  <si>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</si>
  <si>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</si>
  <si>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</si>
  <si>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</si>
  <si>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</si>
  <si>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</si>
  <si>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</si>
  <si>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</si>
  <si>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</si>
  <si>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</si>
  <si>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</si>
  <si>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</si>
  <si>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</si>
  <si>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</si>
  <si>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</si>
  <si>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</si>
  <si>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</si>
  <si>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</si>
  <si>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</si>
  <si>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</si>
  <si>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</si>
  <si>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</si>
  <si>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</si>
  <si>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</si>
  <si>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</si>
  <si>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</si>
  <si>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</si>
  <si>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</si>
  <si>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</si>
  <si>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</si>
  <si>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</si>
  <si>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</si>
  <si>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</si>
  <si>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</si>
  <si>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</si>
  <si>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</si>
  <si>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</si>
  <si>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</si>
  <si>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</si>
  <si>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</si>
  <si>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</si>
  <si>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</si>
  <si>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</si>
  <si>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</si>
  <si>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</si>
  <si>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</si>
  <si>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</si>
  <si>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</si>
  <si>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</si>
  <si>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</si>
  <si>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</si>
  <si>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</si>
  <si>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</si>
  <si>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</si>
  <si>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</si>
  <si>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</si>
  <si>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</si>
  <si>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</si>
  <si>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</si>
  <si>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</si>
  <si>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</si>
  <si>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</si>
  <si>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</si>
  <si>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</si>
  <si>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</si>
  <si>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</si>
  <si>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</si>
  <si>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</si>
  <si>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</si>
  <si>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</si>
  <si>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</si>
  <si>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</si>
  <si>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</si>
  <si>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</si>
  <si>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</si>
  <si>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</si>
  <si>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</si>
  <si>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</si>
  <si>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</si>
  <si>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</si>
  <si>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</si>
  <si>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</si>
  <si>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</si>
  <si>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</si>
  <si>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</si>
  <si>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</si>
  <si>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</si>
  <si>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</si>
  <si>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</si>
  <si>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</si>
  <si>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</si>
  <si>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</si>
  <si>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</si>
  <si>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</si>
  <si>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</si>
  <si>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</si>
  <si>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</si>
  <si>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</si>
  <si>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</si>
  <si>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</si>
  <si>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</si>
  <si>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</si>
  <si>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</si>
  <si>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</si>
  <si>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</si>
  <si>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</si>
  <si>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</si>
  <si>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</si>
  <si>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</si>
  <si>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</si>
  <si>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</si>
  <si>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</si>
  <si>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</si>
  <si>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</si>
  <si>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</si>
  <si>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</si>
  <si>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</si>
  <si>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</si>
  <si>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</si>
  <si>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</si>
  <si>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</si>
  <si>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</si>
  <si>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</si>
  <si>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</si>
  <si>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</si>
  <si>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</si>
  <si>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</si>
  <si>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</si>
  <si>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</si>
  <si>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</si>
  <si>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</si>
  <si>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</si>
  <si>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</si>
  <si>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</si>
  <si>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</si>
  <si>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</si>
  <si>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</si>
  <si>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</si>
  <si>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</si>
  <si>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</si>
  <si>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</si>
  <si>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</si>
  <si>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</si>
  <si>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</si>
  <si>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</si>
  <si>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</si>
  <si>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</si>
  <si>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</si>
  <si>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</si>
  <si>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</si>
  <si>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</si>
  <si>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</si>
  <si>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</si>
  <si>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</si>
  <si>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</si>
  <si>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</si>
  <si>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</si>
  <si>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</si>
  <si>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</si>
  <si>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</si>
  <si>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</si>
  <si>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</si>
  <si>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</si>
  <si>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</si>
  <si>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</si>
  <si>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</si>
  <si>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</si>
  <si>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</si>
  <si>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</si>
  <si>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</si>
  <si>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</si>
  <si>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</si>
  <si>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</si>
  <si>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</si>
  <si>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</si>
  <si>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</si>
  <si>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</si>
  <si>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</si>
  <si>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</si>
  <si>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</si>
  <si>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</si>
  <si>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</si>
  <si>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</si>
  <si>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</si>
  <si>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</si>
  <si>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</si>
  <si>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</si>
  <si>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</si>
  <si>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</si>
  <si>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</si>
  <si>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</si>
  <si>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</si>
  <si>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</si>
  <si>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</si>
  <si>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</si>
  <si>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</si>
  <si>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</si>
  <si>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</si>
  <si>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</si>
  <si>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</si>
  <si>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</si>
  <si>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</si>
  <si>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</si>
  <si>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</si>
  <si>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</si>
  <si>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</si>
  <si>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</si>
  <si>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</si>
  <si>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</si>
  <si>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</si>
  <si>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</si>
  <si>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</si>
  <si>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</si>
  <si>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</si>
  <si>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</si>
  <si>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</si>
  <si>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</si>
  <si>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</si>
  <si>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</si>
  <si>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</si>
  <si>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</si>
  <si>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</si>
  <si>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</si>
  <si>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</si>
  <si>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</si>
  <si>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</si>
  <si>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</si>
  <si>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</si>
  <si>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</si>
  <si>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</si>
  <si>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</si>
  <si>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</si>
  <si>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</si>
  <si>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</si>
  <si>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</si>
  <si>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</si>
  <si>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</si>
  <si>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</si>
  <si>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</si>
  <si>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</si>
  <si>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</si>
  <si>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</si>
  <si>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</si>
  <si>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</si>
  <si>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</si>
  <si>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</si>
  <si>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</si>
  <si>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</si>
  <si>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</si>
  <si>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</si>
  <si>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</si>
  <si>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</si>
  <si>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</si>
  <si>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</si>
  <si>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</si>
  <si>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</si>
  <si>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</si>
  <si>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</si>
  <si>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</si>
  <si>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</si>
  <si>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</si>
  <si>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</si>
  <si>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</si>
  <si>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</si>
  <si>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</si>
  <si>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</si>
  <si>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</si>
  <si>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</si>
  <si>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</si>
  <si>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</si>
  <si>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</si>
  <si>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</si>
  <si>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</si>
  <si>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</si>
  <si>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</si>
  <si>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</si>
  <si>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</si>
  <si>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</si>
  <si>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</si>
  <si>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</si>
  <si>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</si>
  <si>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</si>
  <si>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</si>
  <si>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</si>
  <si>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</si>
  <si>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</si>
  <si>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</si>
  <si>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</si>
  <si>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</si>
  <si>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</si>
  <si>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</si>
  <si>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</si>
  <si>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</si>
  <si>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</si>
  <si>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</si>
  <si>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</si>
  <si>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</si>
  <si>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</si>
  <si>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</si>
  <si>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</si>
  <si>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</si>
  <si>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</si>
  <si>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</si>
  <si>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</si>
  <si>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</si>
  <si>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</si>
  <si>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</si>
  <si>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</si>
  <si>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</si>
  <si>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</si>
  <si>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</si>
  <si>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</si>
  <si>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</si>
  <si>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</si>
  <si>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</si>
  <si>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</si>
  <si>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</si>
  <si>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</si>
  <si>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</si>
  <si>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</si>
  <si>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</si>
  <si>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</si>
  <si>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</si>
  <si>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</si>
  <si>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</si>
  <si>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</si>
  <si>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</si>
  <si>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</si>
  <si>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</si>
  <si>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</si>
  <si>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</si>
  <si>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</si>
  <si>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</si>
  <si>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</si>
  <si>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</si>
  <si>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</si>
  <si>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</si>
  <si>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</si>
  <si>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</si>
  <si>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</si>
  <si>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</si>
  <si>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</si>
  <si>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</si>
  <si>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</si>
  <si>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</si>
  <si>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</si>
  <si>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</si>
  <si>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</si>
  <si>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</si>
  <si>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</si>
  <si>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</si>
  <si>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</si>
  <si>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</si>
  <si>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</si>
  <si>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</si>
  <si>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</si>
  <si>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</si>
  <si>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</si>
  <si>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</si>
  <si>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</si>
  <si>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</si>
  <si>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</si>
  <si>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</si>
  <si>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</si>
  <si>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</si>
  <si>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</si>
  <si>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</si>
  <si>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</si>
  <si>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</si>
  <si>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</si>
  <si>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</si>
  <si>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</si>
  <si>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</si>
  <si>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</si>
  <si>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</si>
  <si>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</si>
  <si>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</si>
  <si>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</si>
  <si>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</si>
  <si>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</si>
  <si>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</si>
  <si>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</si>
  <si>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</si>
  <si>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</si>
  <si>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</si>
  <si>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</si>
  <si>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</si>
  <si>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</si>
  <si>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</si>
  <si>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</si>
  <si>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</si>
  <si>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</si>
  <si>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</si>
  <si>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</si>
  <si>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</si>
  <si>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</si>
  <si>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</si>
  <si>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</si>
  <si>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</si>
  <si>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</si>
  <si>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</si>
  <si>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</si>
  <si>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</si>
  <si>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</si>
  <si>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</si>
  <si>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</si>
  <si>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</si>
  <si>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</si>
  <si>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</si>
  <si>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</si>
  <si>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</si>
  <si>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</si>
  <si>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</si>
  <si>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</si>
  <si>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</si>
  <si>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</si>
  <si>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</si>
  <si>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</si>
  <si>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</si>
  <si>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</si>
  <si>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</si>
  <si>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</si>
  <si>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</si>
  <si>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</si>
  <si>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</si>
  <si>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</si>
  <si>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</si>
  <si>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</si>
  <si>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</si>
  <si>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</si>
  <si>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</si>
  <si>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</si>
  <si>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</si>
  <si>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</si>
  <si>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</si>
  <si>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</si>
  <si>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</si>
  <si>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</si>
  <si>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</si>
  <si>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</si>
  <si>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</si>
  <si>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</si>
  <si>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</si>
  <si>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</si>
  <si>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</si>
  <si>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</si>
  <si>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</si>
  <si>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</si>
  <si>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</si>
  <si>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</si>
  <si>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</si>
  <si>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</si>
  <si>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</si>
  <si>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</si>
  <si>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</si>
  <si>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</si>
  <si>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</si>
  <si>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</si>
  <si>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</si>
  <si>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</si>
  <si>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</si>
  <si>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</si>
  <si>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</si>
  <si>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</si>
  <si>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</si>
  <si>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</si>
  <si>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</si>
  <si>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</si>
  <si>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</si>
  <si>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</si>
  <si>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</si>
  <si>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</si>
  <si>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</si>
  <si>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</si>
  <si>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</si>
  <si>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</si>
  <si>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</si>
  <si>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</si>
  <si>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</si>
  <si>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</si>
  <si>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</si>
  <si>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</si>
  <si>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</si>
  <si>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</si>
  <si>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</si>
  <si>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</si>
  <si>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</si>
  <si>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</si>
  <si>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</si>
  <si>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</si>
  <si>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</si>
  <si>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</si>
  <si>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</si>
  <si>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</si>
  <si>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</si>
  <si>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</si>
  <si>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</si>
  <si>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</si>
  <si>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</si>
  <si>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</si>
  <si>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</si>
  <si>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</si>
  <si>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</si>
  <si>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</si>
  <si>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</si>
  <si>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</si>
  <si>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</si>
  <si>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</si>
  <si>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</si>
  <si>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</si>
  <si>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</si>
  <si>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</si>
  <si>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</si>
  <si>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</si>
  <si>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</si>
  <si>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</si>
  <si>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</si>
  <si>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</si>
  <si>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</si>
  <si>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</si>
  <si>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</si>
  <si>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</si>
  <si>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</si>
  <si>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</si>
  <si>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</si>
  <si>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</si>
  <si>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</si>
  <si>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</si>
  <si>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</si>
  <si>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</si>
  <si>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</si>
  <si>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</si>
  <si>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</si>
  <si>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</si>
  <si>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</si>
  <si>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</si>
  <si>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</si>
  <si>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</si>
  <si>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</si>
  <si>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</si>
  <si>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</si>
  <si>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</si>
  <si>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</si>
  <si>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</si>
  <si>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</si>
  <si>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</si>
  <si>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</si>
  <si>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</si>
  <si>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</si>
  <si>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</si>
  <si>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</si>
  <si>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</si>
  <si>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</si>
  <si>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</si>
  <si>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</si>
  <si>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</si>
  <si>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</si>
  <si>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</si>
  <si>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</si>
  <si>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</si>
  <si>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</si>
  <si>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</si>
  <si>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</si>
  <si>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</si>
  <si>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</si>
  <si>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</si>
  <si>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</si>
  <si>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</si>
  <si>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</si>
  <si>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</si>
  <si>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</si>
  <si>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</si>
  <si>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</si>
  <si>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</si>
  <si>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</si>
  <si>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</si>
  <si>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</si>
  <si>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</si>
  <si>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</si>
  <si>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</si>
  <si>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</si>
  <si>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</si>
  <si>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</si>
  <si>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</si>
  <si>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</si>
  <si>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</si>
  <si>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</si>
  <si>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</si>
  <si>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</si>
  <si>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</si>
  <si>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</si>
  <si>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</si>
  <si>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</si>
  <si>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</si>
  <si>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</si>
  <si>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</si>
  <si>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</si>
  <si>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</si>
  <si>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</si>
  <si>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</si>
  <si>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</si>
  <si>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</si>
  <si>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</si>
  <si>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</si>
  <si>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</si>
  <si>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</si>
  <si>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</si>
  <si>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</si>
  <si>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</si>
  <si>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</si>
  <si>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</si>
  <si>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</si>
  <si>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</si>
  <si>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</si>
  <si>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</si>
  <si>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</si>
  <si>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</si>
  <si>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</si>
  <si>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</si>
  <si>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</si>
  <si>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</si>
  <si>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</si>
  <si>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</si>
  <si>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</si>
  <si>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</si>
  <si>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</si>
  <si>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</si>
  <si>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</si>
  <si>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</si>
  <si>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</si>
  <si>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</si>
  <si>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</si>
  <si>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</si>
  <si>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</si>
  <si>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</si>
  <si>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</si>
  <si>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</si>
  <si>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</si>
  <si>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</si>
  <si>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</si>
  <si>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</si>
  <si>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</si>
  <si>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</si>
  <si>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</si>
  <si>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</si>
  <si>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</si>
  <si>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</si>
  <si>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</si>
  <si>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</si>
  <si>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</si>
  <si>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</si>
  <si>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</si>
  <si>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</si>
  <si>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</si>
  <si>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</si>
  <si>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</si>
  <si>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</si>
  <si>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</si>
  <si>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</si>
  <si>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</si>
  <si>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</si>
  <si>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</si>
  <si>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</si>
  <si>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</si>
  <si>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</si>
  <si>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</si>
  <si>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</si>
  <si>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</si>
  <si>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</si>
  <si>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</si>
  <si>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</si>
  <si>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</si>
  <si>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</si>
  <si>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</si>
  <si>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</si>
  <si>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</si>
  <si>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</si>
  <si>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</si>
  <si>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</si>
  <si>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</si>
  <si>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</si>
  <si>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</si>
  <si>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</si>
  <si>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</si>
  <si>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</si>
  <si>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</si>
  <si>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</si>
  <si>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</si>
  <si>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</si>
  <si>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</si>
  <si>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</si>
  <si>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</si>
  <si>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</si>
  <si>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</si>
  <si>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</si>
  <si>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</si>
  <si>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</si>
  <si>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</si>
  <si>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</si>
  <si>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</si>
  <si>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</si>
  <si>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</si>
  <si>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</si>
  <si>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</si>
  <si>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</si>
  <si>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</si>
  <si>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</si>
  <si>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</si>
  <si>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</si>
  <si>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</si>
  <si>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</si>
  <si>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</si>
  <si>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</si>
  <si>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</si>
  <si>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</si>
  <si>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</si>
  <si>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</si>
  <si>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</si>
  <si>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</si>
  <si>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</si>
  <si>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</si>
  <si>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</si>
  <si>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</si>
  <si>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</si>
  <si>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</si>
  <si>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</si>
  <si>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</si>
  <si>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</si>
  <si>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</si>
  <si>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</si>
  <si>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</si>
  <si>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</si>
  <si>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</si>
  <si>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</si>
  <si>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</si>
  <si>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</si>
  <si>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</si>
  <si>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</si>
  <si>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</si>
  <si>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</si>
  <si>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</si>
  <si>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</si>
  <si>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</si>
  <si>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</si>
  <si>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</si>
  <si>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</si>
  <si>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</si>
  <si>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</si>
  <si>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</si>
  <si>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</si>
  <si>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</si>
  <si>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</si>
  <si>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</si>
  <si>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</si>
  <si>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</si>
  <si>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</si>
  <si>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</si>
  <si>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</si>
  <si>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</si>
  <si>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</si>
  <si>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</si>
  <si>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</si>
  <si>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</si>
  <si>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</si>
  <si>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</si>
  <si>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</si>
  <si>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</si>
  <si>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</si>
  <si>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</si>
  <si>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</si>
  <si>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</si>
  <si>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</si>
  <si>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</si>
  <si>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</si>
  <si>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</si>
  <si>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</si>
  <si>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</si>
  <si>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</si>
  <si>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</si>
  <si>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</si>
  <si>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</si>
  <si>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</si>
  <si>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</si>
  <si>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</si>
  <si>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</si>
  <si>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</si>
  <si>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</si>
  <si>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</si>
  <si>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</si>
  <si>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</si>
  <si>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</si>
  <si>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</si>
  <si>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</si>
  <si>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</si>
  <si>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</si>
  <si>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</si>
  <si>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</si>
  <si>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</si>
  <si>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</si>
  <si>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</si>
  <si>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</si>
  <si>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</si>
  <si>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</si>
  <si>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</si>
  <si>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</si>
  <si>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</si>
  <si>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</si>
  <si>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</si>
  <si>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</si>
  <si>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</si>
  <si>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</si>
  <si>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</si>
  <si>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</si>
  <si>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</si>
  <si>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</si>
  <si>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</si>
  <si>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</si>
  <si>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</si>
  <si>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</si>
  <si>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</si>
  <si>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</si>
  <si>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</si>
  <si>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</si>
  <si>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</si>
  <si>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</si>
  <si>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</si>
  <si>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</si>
  <si>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</si>
  <si>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</si>
  <si>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</si>
  <si>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</si>
  <si>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</si>
  <si>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</si>
  <si>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</si>
  <si>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</si>
  <si>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</si>
  <si>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</si>
  <si>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</si>
  <si>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</si>
  <si>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</si>
  <si>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</si>
  <si>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</si>
  <si>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</si>
  <si>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</si>
  <si>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</si>
  <si>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</si>
  <si>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</si>
  <si>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</si>
  <si>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</si>
  <si>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</si>
  <si>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</si>
  <si>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</si>
  <si>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</si>
  <si>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</si>
  <si>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</si>
  <si>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</si>
  <si>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</si>
  <si>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</si>
  <si>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</si>
  <si>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</si>
  <si>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</si>
  <si>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</si>
  <si>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</si>
  <si>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</si>
  <si>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</si>
  <si>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</si>
  <si>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</si>
  <si>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</si>
  <si>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</si>
  <si>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</si>
  <si>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</si>
  <si>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</si>
  <si>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</si>
  <si>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</si>
  <si>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</si>
  <si>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</si>
  <si>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</si>
  <si>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</si>
  <si>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</si>
  <si>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</si>
  <si>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</si>
  <si>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</si>
  <si>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</si>
  <si>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</si>
  <si>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</si>
  <si>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</si>
  <si>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</si>
  <si>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</si>
  <si>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</si>
  <si>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</si>
  <si>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</si>
  <si>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</si>
  <si>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</si>
  <si>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</si>
  <si>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</si>
  <si>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</si>
  <si>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</si>
  <si>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</si>
  <si>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</si>
  <si>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</si>
  <si>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</si>
  <si>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</si>
  <si>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</si>
  <si>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</si>
  <si>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</si>
  <si>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</si>
  <si>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</si>
  <si>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</si>
  <si>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</si>
  <si>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</si>
  <si>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</si>
  <si>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</si>
  <si>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</si>
  <si>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</si>
  <si>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</si>
  <si>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</si>
  <si>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</si>
  <si>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</si>
  <si>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</si>
  <si>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</si>
  <si>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</si>
  <si>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</si>
  <si>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</si>
  <si>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</si>
  <si>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</si>
  <si>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</si>
  <si>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</si>
  <si>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</si>
  <si>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</si>
  <si>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</si>
  <si>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</si>
  <si>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</si>
  <si>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</si>
  <si>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</si>
  <si>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</si>
  <si>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</si>
  <si>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</si>
  <si>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</si>
  <si>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</si>
  <si>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</si>
  <si>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</si>
  <si>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</si>
  <si>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</si>
  <si>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</si>
  <si>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</si>
  <si>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</si>
  <si>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</si>
  <si>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</si>
  <si>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</si>
  <si>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</si>
  <si>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</si>
  <si>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</si>
  <si>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</si>
  <si>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</si>
  <si>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</si>
  <si>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</si>
  <si>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</si>
  <si>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</si>
  <si>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</si>
  <si>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</si>
  <si>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</si>
  <si>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</si>
  <si>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</si>
  <si>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</si>
  <si>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</si>
  <si>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</si>
  <si>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</si>
  <si>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</si>
  <si>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</si>
  <si>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</si>
  <si>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</si>
  <si>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</si>
  <si>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</si>
  <si>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</si>
  <si>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</si>
  <si>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</si>
  <si>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</si>
  <si>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</si>
  <si>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</si>
  <si>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</si>
  <si>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</si>
  <si>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</si>
  <si>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</si>
  <si>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</si>
  <si>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</si>
  <si>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</si>
  <si>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</si>
  <si>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</si>
  <si>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</si>
  <si>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</si>
  <si>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</si>
  <si>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</si>
  <si>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</si>
  <si>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</si>
  <si>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</si>
  <si>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</si>
  <si>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</si>
  <si>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</si>
  <si>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</si>
  <si>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</si>
  <si>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</si>
  <si>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</si>
  <si>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</si>
  <si>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</si>
  <si>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</si>
  <si>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</si>
  <si>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</si>
  <si>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</si>
  <si>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</si>
  <si>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</si>
  <si>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</si>
  <si>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</si>
  <si>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</si>
  <si>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</si>
  <si>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</si>
  <si>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</si>
  <si>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</si>
  <si>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</si>
  <si>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</si>
  <si>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</si>
  <si>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</si>
  <si>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</si>
  <si>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</si>
  <si>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</si>
  <si>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</si>
  <si>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</si>
  <si>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</si>
  <si>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</si>
  <si>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</si>
  <si>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</si>
  <si>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</si>
  <si>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</si>
  <si>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</si>
  <si>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</si>
  <si>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</si>
  <si>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</si>
  <si>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</si>
  <si>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</si>
  <si>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</si>
  <si>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</si>
  <si>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</si>
  <si>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</si>
  <si>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</si>
  <si>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</si>
  <si>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</si>
  <si>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</si>
  <si>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</si>
  <si>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</si>
  <si>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</si>
  <si>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</si>
  <si>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</si>
  <si>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</si>
  <si>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</si>
  <si>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</si>
  <si>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</si>
  <si>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</si>
  <si>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</si>
  <si>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</si>
  <si>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</si>
  <si>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</si>
  <si>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</si>
  <si>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</si>
  <si>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</si>
  <si>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</si>
  <si>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</si>
  <si>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</si>
  <si>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</si>
  <si>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</si>
  <si>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</si>
  <si>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</si>
  <si>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</si>
  <si>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</si>
  <si>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</si>
  <si>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</si>
  <si>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</si>
  <si>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</si>
  <si>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</si>
  <si>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</si>
  <si>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</si>
  <si>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</si>
  <si>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</si>
  <si>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</si>
  <si>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</si>
  <si>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</si>
  <si>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</si>
  <si>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</si>
  <si>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</si>
  <si>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</si>
  <si>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</si>
  <si>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</si>
  <si>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</si>
  <si>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</si>
  <si>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</si>
  <si>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</si>
  <si>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</si>
  <si>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</si>
  <si>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</si>
  <si>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</si>
  <si>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</si>
  <si>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</si>
  <si>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</si>
  <si>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</si>
  <si>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</si>
  <si>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</si>
  <si>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</si>
  <si>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</si>
  <si>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</si>
  <si>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</si>
  <si>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</si>
  <si>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</si>
  <si>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</si>
  <si>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</si>
  <si>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</si>
  <si>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</si>
  <si>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</si>
  <si>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</si>
  <si>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</si>
  <si>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</si>
  <si>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</si>
  <si>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</si>
  <si>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</si>
  <si>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</si>
  <si>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</si>
  <si>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</si>
  <si>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</si>
  <si>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</si>
  <si>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</si>
  <si>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</si>
  <si>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</si>
  <si>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</si>
  <si>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</si>
  <si>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</si>
  <si>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</si>
  <si>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</si>
  <si>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</si>
  <si>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</si>
  <si>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</si>
  <si>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</si>
  <si>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</si>
  <si>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</si>
  <si>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</si>
  <si>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</si>
  <si>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</si>
  <si>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</si>
  <si>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</si>
  <si>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</si>
  <si>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</si>
  <si>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</si>
  <si>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</si>
  <si>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</si>
  <si>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</si>
  <si>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</si>
  <si>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</si>
  <si>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</si>
  <si>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</si>
  <si>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</si>
  <si>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</si>
  <si>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</si>
  <si>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</si>
  <si>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</si>
  <si>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</si>
  <si>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</si>
  <si>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</si>
  <si>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</si>
  <si>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</si>
  <si>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</si>
  <si>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</si>
  <si>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</si>
  <si>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</si>
  <si>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</si>
  <si>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</si>
  <si>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</si>
  <si>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</si>
  <si>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</si>
  <si>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</si>
  <si>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</si>
  <si>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</si>
  <si>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</si>
  <si>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</si>
  <si>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</si>
  <si>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</si>
  <si>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</si>
  <si>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</si>
  <si>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</si>
  <si>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</si>
  <si>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</si>
  <si>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</si>
  <si>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</si>
  <si>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</si>
  <si>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</si>
  <si>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</si>
  <si>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</si>
  <si>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</si>
  <si>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</si>
  <si>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</si>
  <si>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</si>
  <si>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</si>
  <si>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</si>
  <si>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</si>
  <si>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</si>
  <si>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</si>
  <si>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</si>
  <si>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</si>
  <si>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</si>
  <si>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</si>
  <si>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</si>
  <si>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</si>
  <si>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</si>
  <si>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</si>
  <si>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</si>
  <si>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</si>
  <si>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</si>
  <si>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</si>
  <si>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</si>
  <si>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</si>
  <si>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</si>
  <si>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</si>
  <si>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</si>
  <si>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</si>
  <si>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</si>
  <si>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</si>
  <si>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</si>
  <si>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</si>
  <si>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</si>
  <si>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</si>
  <si>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</si>
  <si>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</si>
  <si>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</si>
  <si>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</si>
  <si>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</si>
  <si>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</si>
  <si>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</si>
  <si>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</si>
  <si>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</si>
  <si>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</si>
  <si>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</si>
  <si>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</si>
  <si>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</si>
  <si>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</si>
  <si>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</si>
  <si>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</si>
  <si>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</si>
  <si>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</si>
  <si>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</si>
  <si>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</si>
  <si>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</si>
  <si>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</si>
  <si>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</si>
  <si>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</si>
  <si>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</si>
  <si>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</si>
  <si>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</si>
  <si>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</si>
  <si>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</si>
  <si>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</si>
  <si>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</si>
  <si>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</si>
  <si>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</si>
  <si>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</si>
  <si>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</si>
  <si>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</si>
  <si>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</si>
  <si>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</si>
  <si>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</si>
  <si>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</si>
  <si>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</si>
  <si>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</si>
  <si>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</si>
  <si>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</si>
  <si>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</si>
  <si>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</si>
  <si>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</si>
  <si>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</si>
  <si>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</si>
  <si>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</si>
  <si>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</si>
  <si>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</si>
  <si>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</si>
  <si>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</si>
  <si>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</si>
  <si>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</si>
  <si>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</si>
  <si>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</si>
  <si>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</si>
  <si>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</si>
  <si>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</si>
  <si>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</si>
  <si>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</si>
  <si>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</si>
  <si>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</si>
  <si>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</si>
  <si>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</si>
  <si>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</si>
  <si>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</si>
  <si>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</si>
  <si>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</si>
  <si>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</si>
  <si>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</si>
  <si>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</si>
  <si>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</si>
  <si>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</si>
  <si>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</si>
  <si>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</si>
  <si>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</si>
  <si>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</si>
  <si>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</si>
  <si>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</si>
  <si>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</si>
  <si>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</si>
  <si>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</si>
  <si>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</si>
  <si>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</si>
  <si>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</si>
  <si>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</si>
  <si>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</si>
  <si>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</si>
  <si>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</si>
  <si>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</si>
  <si>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</si>
  <si>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</si>
  <si>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</si>
  <si>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</si>
  <si>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</si>
  <si>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</si>
  <si>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</si>
  <si>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</si>
  <si>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</si>
  <si>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</si>
  <si>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</si>
  <si>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</si>
  <si>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</si>
  <si>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</si>
  <si>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</si>
  <si>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</si>
  <si>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</si>
  <si>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</si>
  <si>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</si>
  <si>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</si>
  <si>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</si>
  <si>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</si>
  <si>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</si>
  <si>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</si>
  <si>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</si>
  <si>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</si>
  <si>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</si>
  <si>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</si>
  <si>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</si>
  <si>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</si>
  <si>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</si>
  <si>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</si>
  <si>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</si>
  <si>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</si>
  <si>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</si>
  <si>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</si>
  <si>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</si>
  <si>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</si>
  <si>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</si>
  <si>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</si>
  <si>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</si>
  <si>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</si>
  <si>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</si>
  <si>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</si>
  <si>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</si>
  <si>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</si>
  <si>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</si>
  <si>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</si>
  <si>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</si>
  <si>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</si>
  <si>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</si>
  <si>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</si>
  <si>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</si>
  <si>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</si>
  <si>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</si>
  <si>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</si>
  <si>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</si>
  <si>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</si>
  <si>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</si>
  <si>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</si>
  <si>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</si>
  <si>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</si>
  <si>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</si>
  <si>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</si>
  <si>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</si>
  <si>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</si>
  <si>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</si>
  <si>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</si>
  <si>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</si>
  <si>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</si>
  <si>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</si>
  <si>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</si>
  <si>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</si>
  <si>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</si>
  <si>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</si>
  <si>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</si>
  <si>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</si>
  <si>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</si>
  <si>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</si>
  <si>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</si>
  <si>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</si>
  <si>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</si>
  <si>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</si>
  <si>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</si>
  <si>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</si>
  <si>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</si>
  <si>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</si>
  <si>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</si>
  <si>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</si>
  <si>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</si>
  <si>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</si>
  <si>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</si>
  <si>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</si>
  <si>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</si>
  <si>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</si>
  <si>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</si>
  <si>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</si>
  <si>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</si>
  <si>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</si>
  <si>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</si>
  <si>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</si>
  <si>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</si>
  <si>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</si>
  <si>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</si>
  <si>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</si>
  <si>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</si>
  <si>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</si>
  <si>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</si>
  <si>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</si>
  <si>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</si>
  <si>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</si>
  <si>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</si>
  <si>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</si>
  <si>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</si>
  <si>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</si>
  <si>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</si>
  <si>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</si>
  <si>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</si>
  <si>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</si>
  <si>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</si>
  <si>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</si>
  <si>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</si>
  <si>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</si>
  <si>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</si>
  <si>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</si>
  <si>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</si>
  <si>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</si>
  <si>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</si>
  <si>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</si>
  <si>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</si>
  <si>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</si>
  <si>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</si>
  <si>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</si>
  <si>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</si>
  <si>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</si>
  <si>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</si>
  <si>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</si>
  <si>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</si>
  <si>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</si>
  <si>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</si>
  <si>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</si>
  <si>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</si>
  <si>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</si>
  <si>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</si>
  <si>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</si>
  <si>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</si>
  <si>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</si>
  <si>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</si>
  <si>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</si>
  <si>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</si>
  <si>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</si>
  <si>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</si>
  <si>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</si>
  <si>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</si>
  <si>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</si>
  <si>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</si>
  <si>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</si>
  <si>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</si>
  <si>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</si>
  <si>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</si>
  <si>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</si>
  <si>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</si>
  <si>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</si>
  <si>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</si>
  <si>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</si>
  <si>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</si>
  <si>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</si>
  <si>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</si>
  <si>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</si>
  <si>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</si>
  <si>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</si>
  <si>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</si>
  <si>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</si>
  <si>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</si>
  <si>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</si>
  <si>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</si>
  <si>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</si>
  <si>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</si>
  <si>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</si>
  <si>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</si>
  <si>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</si>
  <si>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</si>
  <si>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</si>
  <si>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</si>
  <si>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</si>
  <si>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</si>
  <si>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</si>
  <si>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</si>
  <si>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</si>
  <si>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</si>
  <si>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</si>
  <si>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</si>
  <si>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</si>
  <si>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</si>
  <si>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</si>
  <si>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</si>
  <si>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</si>
  <si>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</si>
  <si>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</si>
  <si>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</si>
  <si>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</si>
  <si>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</si>
  <si>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</si>
  <si>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</si>
  <si>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</si>
  <si>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</si>
  <si>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</si>
  <si>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</si>
  <si>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</si>
  <si>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</si>
  <si>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</si>
  <si>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</si>
  <si>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</si>
  <si>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</si>
  <si>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</si>
  <si>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</si>
  <si>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</si>
  <si>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</si>
  <si>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</si>
  <si>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</si>
  <si>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</si>
  <si>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</si>
  <si>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</si>
  <si>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</si>
  <si>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</si>
  <si>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</si>
  <si>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</si>
  <si>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</si>
  <si>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</si>
  <si>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</si>
  <si>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</si>
  <si>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</si>
  <si>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</si>
  <si>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</si>
  <si>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</si>
  <si>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</si>
  <si>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</si>
  <si>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</si>
  <si>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</si>
  <si>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</si>
  <si>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</si>
  <si>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</si>
  <si>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</si>
  <si>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</si>
  <si>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</si>
  <si>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</si>
  <si>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</si>
  <si>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</si>
  <si>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</si>
  <si>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</si>
  <si>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</si>
  <si>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</si>
  <si>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</si>
  <si>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</si>
  <si>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</si>
  <si>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</si>
  <si>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</si>
  <si>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</si>
  <si>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</si>
  <si>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</si>
  <si>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</si>
  <si>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</si>
  <si>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</si>
  <si>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</si>
  <si>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</si>
  <si>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</si>
  <si>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</si>
  <si>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</si>
  <si>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</si>
  <si>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</si>
  <si>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</si>
  <si>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</si>
  <si>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</si>
  <si>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</si>
  <si>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</si>
  <si>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</si>
  <si>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</si>
  <si>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</si>
  <si>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</si>
  <si>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</si>
  <si>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</si>
  <si>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</si>
  <si>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</si>
  <si>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</si>
  <si>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</si>
  <si>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</si>
  <si>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</si>
  <si>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</si>
  <si>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</si>
  <si>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</si>
  <si>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</si>
  <si>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</si>
  <si>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</si>
  <si>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</si>
  <si>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</si>
  <si>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</si>
  <si>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</si>
  <si>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</si>
  <si>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</si>
  <si>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</si>
  <si>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</si>
  <si>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</si>
  <si>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</si>
  <si>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</si>
  <si>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</si>
  <si>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</si>
  <si>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</si>
  <si>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</si>
  <si>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</si>
  <si>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</si>
  <si>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</si>
  <si>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</si>
  <si>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</si>
  <si>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</si>
  <si>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</si>
  <si>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</si>
  <si>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</si>
  <si>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</si>
  <si>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</si>
  <si>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</si>
  <si>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</si>
  <si>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</si>
  <si>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</si>
  <si>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</si>
  <si>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</si>
  <si>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</si>
  <si>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</si>
  <si>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</si>
  <si>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</si>
  <si>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</si>
  <si>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</si>
  <si>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</si>
  <si>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</si>
  <si>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</si>
  <si>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</si>
  <si>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</si>
  <si>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</si>
  <si>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</si>
  <si>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</si>
  <si>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</si>
  <si>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</si>
  <si>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</si>
  <si>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</si>
  <si>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</si>
  <si>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</si>
  <si>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</si>
  <si>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</si>
  <si>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</si>
  <si>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</si>
  <si>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</si>
  <si>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</si>
  <si>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</si>
  <si>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</si>
  <si>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</si>
  <si>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</si>
  <si>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</si>
  <si>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</si>
  <si>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</si>
  <si>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</si>
  <si>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</si>
  <si>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</si>
  <si>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</si>
  <si>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</si>
  <si>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</si>
  <si>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</si>
  <si>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</si>
  <si>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</si>
  <si>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</si>
  <si>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</si>
  <si>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</si>
  <si>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</si>
  <si>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</si>
  <si>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</si>
  <si>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</si>
  <si>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</si>
  <si>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</si>
  <si>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</si>
  <si>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</si>
  <si>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</si>
  <si>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</si>
  <si>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</si>
  <si>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</si>
  <si>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</si>
  <si>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</si>
  <si>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</si>
  <si>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</si>
  <si>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</si>
  <si>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</si>
  <si>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</si>
  <si>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</si>
  <si>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</si>
  <si>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</si>
  <si>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</si>
  <si>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</si>
  <si>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</si>
  <si>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</si>
  <si>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</si>
  <si>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</si>
  <si>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</si>
  <si>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</si>
  <si>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</si>
  <si>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</si>
  <si>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</si>
  <si>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</si>
  <si>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</si>
  <si>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</si>
  <si>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</si>
  <si>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</si>
  <si>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</si>
  <si>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</si>
  <si>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</si>
  <si>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</si>
  <si>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</si>
  <si>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</si>
  <si>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</si>
  <si>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</si>
  <si>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</si>
  <si>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</si>
  <si>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</si>
  <si>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</si>
  <si>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</si>
  <si>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</si>
  <si>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</si>
  <si>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</si>
  <si>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</si>
  <si>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</si>
  <si>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</si>
  <si>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</si>
  <si>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</si>
  <si>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</si>
  <si>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</si>
  <si>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</si>
  <si>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</si>
  <si>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</si>
  <si>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</si>
  <si>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</si>
  <si>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</si>
  <si>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</si>
  <si>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</si>
  <si>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</si>
  <si>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</si>
  <si>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</si>
  <si>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</si>
  <si>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</si>
  <si>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</si>
  <si>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</si>
  <si>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</si>
  <si>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</si>
  <si>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</si>
  <si>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</si>
  <si>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</si>
  <si>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</si>
  <si>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</si>
  <si>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</si>
  <si>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</si>
  <si>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</si>
  <si>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</si>
  <si>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</si>
  <si>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</si>
  <si>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</si>
  <si>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</si>
  <si>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</si>
  <si>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</si>
  <si>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</si>
  <si>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</si>
  <si>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</si>
  <si>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</si>
  <si>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</si>
  <si>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</si>
  <si>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</si>
  <si>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</si>
  <si>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</si>
  <si>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</si>
  <si>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</si>
  <si>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</si>
  <si>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</si>
  <si>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</si>
  <si>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</si>
  <si>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</si>
  <si>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</si>
  <si>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</si>
  <si>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</si>
  <si>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</si>
  <si>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</si>
  <si>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</si>
  <si>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</si>
  <si>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</si>
  <si>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</si>
  <si>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</si>
  <si>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</si>
  <si>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</si>
  <si>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</si>
  <si>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</si>
  <si>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</si>
  <si>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</si>
  <si>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</si>
  <si>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</si>
  <si>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</si>
  <si>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</si>
  <si>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</si>
  <si>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</si>
  <si>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</si>
  <si>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</si>
  <si>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</si>
  <si>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</si>
  <si>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</si>
  <si>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</si>
  <si>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</si>
  <si>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</si>
  <si>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</si>
  <si>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</si>
  <si>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</si>
  <si>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</si>
  <si>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</si>
  <si>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</si>
  <si>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</si>
  <si>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</si>
  <si>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</si>
  <si>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</si>
  <si>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</si>
  <si>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</si>
  <si>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</si>
  <si>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</si>
  <si>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</si>
  <si>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</si>
  <si>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</si>
  <si>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</si>
  <si>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</si>
  <si>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</si>
  <si>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</si>
  <si>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</si>
  <si>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</si>
  <si>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</si>
  <si>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</si>
  <si>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</si>
  <si>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</si>
  <si>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</si>
  <si>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</si>
  <si>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</si>
  <si>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</si>
  <si>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</si>
  <si>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</si>
  <si>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</si>
  <si>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</si>
  <si>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</si>
  <si>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</si>
  <si>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</si>
  <si>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</si>
  <si>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</si>
  <si>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</si>
  <si>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</si>
  <si>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</si>
  <si>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</si>
  <si>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</si>
  <si>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</si>
  <si>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</si>
  <si>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</si>
  <si>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</si>
  <si>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</si>
  <si>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</si>
  <si>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</si>
  <si>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</si>
  <si>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</si>
  <si>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</si>
  <si>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</si>
  <si>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</si>
  <si>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</si>
  <si>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</si>
  <si>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</si>
  <si>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</si>
  <si>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</si>
  <si>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</si>
  <si>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</si>
  <si>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</si>
  <si>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</si>
  <si>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</si>
  <si>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</si>
  <si>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</si>
  <si>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</si>
  <si>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</si>
  <si>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</si>
  <si>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</si>
  <si>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</si>
  <si>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</si>
  <si>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</si>
  <si>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</si>
  <si>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</si>
  <si>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</si>
  <si>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</si>
  <si>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</si>
  <si>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</si>
  <si>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</si>
  <si>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</si>
  <si>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</si>
  <si>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</si>
  <si>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</si>
  <si>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</si>
  <si>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</si>
  <si>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</si>
  <si>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</si>
  <si>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</si>
  <si>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</si>
  <si>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</si>
  <si>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</si>
  <si>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</si>
  <si>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</si>
  <si>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</si>
  <si>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</si>
  <si>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</si>
  <si>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</si>
  <si>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</si>
  <si>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</si>
  <si>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</si>
  <si>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</si>
  <si>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</si>
  <si>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</si>
  <si>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</si>
  <si>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</si>
  <si>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</si>
  <si>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</si>
  <si>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</si>
  <si>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</si>
  <si>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</si>
  <si>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</si>
  <si>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</si>
  <si>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</si>
  <si>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</si>
  <si>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</si>
  <si>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</si>
  <si>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</si>
  <si>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</si>
  <si>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</si>
  <si>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</si>
  <si>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</si>
  <si>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</si>
  <si>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</si>
  <si>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</si>
  <si>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</si>
  <si>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</si>
  <si>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</si>
  <si>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</si>
  <si>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</si>
  <si>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</si>
  <si>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</si>
  <si>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</si>
  <si>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</si>
  <si>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</si>
  <si>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</si>
  <si>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</si>
  <si>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</si>
  <si>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</si>
  <si>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</si>
  <si>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</si>
  <si>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</si>
  <si>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</si>
  <si>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</si>
  <si>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</si>
  <si>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</si>
  <si>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</si>
  <si>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</si>
  <si>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</si>
  <si>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</si>
  <si>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</si>
  <si>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</si>
  <si>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</si>
  <si>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</si>
  <si>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</si>
  <si>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</si>
  <si>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</si>
  <si>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</si>
  <si>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</si>
  <si>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</si>
  <si>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</si>
  <si>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</si>
  <si>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</si>
  <si>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</si>
  <si>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</si>
  <si>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</si>
  <si>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</si>
  <si>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</si>
  <si>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</si>
  <si>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</si>
  <si>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</si>
  <si>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</si>
  <si>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</si>
  <si>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</si>
  <si>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</si>
  <si>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</si>
  <si>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</si>
  <si>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</si>
  <si>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</si>
  <si>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</si>
  <si>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</si>
  <si>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</si>
  <si>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</si>
  <si>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</si>
  <si>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</si>
  <si>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</si>
  <si>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</si>
  <si>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</si>
  <si>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</si>
  <si>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</si>
  <si>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</si>
  <si>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</si>
  <si>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</si>
  <si>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</si>
  <si>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</si>
  <si>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</si>
  <si>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</si>
  <si>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</si>
  <si>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</si>
  <si>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</si>
  <si>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</si>
  <si>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</si>
  <si>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</si>
  <si>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</si>
  <si>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</si>
  <si>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</si>
  <si>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</si>
  <si>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</si>
  <si>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</si>
  <si>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</si>
  <si>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</si>
  <si>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</si>
  <si>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</si>
  <si>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</si>
  <si>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</si>
  <si>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</si>
  <si>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</si>
  <si>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</si>
  <si>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</si>
  <si>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</si>
  <si>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</si>
  <si>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</si>
  <si>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</si>
  <si>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</si>
  <si>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</si>
  <si>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</si>
  <si>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</si>
  <si>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</si>
  <si>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</si>
  <si>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</si>
  <si>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</si>
  <si>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</si>
  <si>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</si>
  <si>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</si>
  <si>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</si>
  <si>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</si>
  <si>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</si>
  <si>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</si>
  <si>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</si>
  <si>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</si>
  <si>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</si>
  <si>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</si>
  <si>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</si>
  <si>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</si>
  <si>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</si>
  <si>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</si>
  <si>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</si>
  <si>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</si>
  <si>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</si>
  <si>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</si>
  <si>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</si>
  <si>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</si>
  <si>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</si>
  <si>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</si>
  <si>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</si>
  <si>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</si>
  <si>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</si>
  <si>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</si>
  <si>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</si>
  <si>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</si>
  <si>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</si>
  <si>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</si>
  <si>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</si>
  <si>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</si>
  <si>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</si>
  <si>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</si>
  <si>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</si>
  <si>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</si>
  <si>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</si>
  <si>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</si>
  <si>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</si>
  <si>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</si>
  <si>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</si>
  <si>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</si>
  <si>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</si>
  <si>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</si>
  <si>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</si>
  <si>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</si>
  <si>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</si>
  <si>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</si>
  <si>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</si>
  <si>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</si>
  <si>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</si>
  <si>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</si>
  <si>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</si>
  <si>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</si>
  <si>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</si>
  <si>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</si>
  <si>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</si>
  <si>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</si>
  <si>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</si>
  <si>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</si>
  <si>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</si>
  <si>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</si>
  <si>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</si>
  <si>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</si>
  <si>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</si>
  <si>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</si>
  <si>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</si>
  <si>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</si>
  <si>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</si>
  <si>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</si>
  <si>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</si>
  <si>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</si>
  <si>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</si>
  <si>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</si>
  <si>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</si>
  <si>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</si>
  <si>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</si>
  <si>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</si>
  <si>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</si>
  <si>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</si>
  <si>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</si>
  <si>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</si>
  <si>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</si>
  <si>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</si>
  <si>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</si>
  <si>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</si>
  <si>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</si>
  <si>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</si>
  <si>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</si>
  <si>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</si>
  <si>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</si>
  <si>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</si>
  <si>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</si>
  <si>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</si>
  <si>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</si>
  <si>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</si>
  <si>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</si>
  <si>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</si>
  <si>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</si>
  <si>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</si>
  <si>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</si>
  <si>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</si>
  <si>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</si>
  <si>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</si>
  <si>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</si>
  <si>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</si>
  <si>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</si>
  <si>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</si>
  <si>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</si>
  <si>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</si>
  <si>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</si>
  <si>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</si>
  <si>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</si>
  <si>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</si>
  <si>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</si>
  <si>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</si>
  <si>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</si>
  <si>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</si>
  <si>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</si>
  <si>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</si>
  <si>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</si>
  <si>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</si>
  <si>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</si>
  <si>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</si>
  <si>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</si>
  <si>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</si>
  <si>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</si>
  <si>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</si>
  <si>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</si>
  <si>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</si>
  <si>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</si>
  <si>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</si>
  <si>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</si>
  <si>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</si>
  <si>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</si>
  <si>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</si>
  <si>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</si>
  <si>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</si>
  <si>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</si>
  <si>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</si>
  <si>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</si>
  <si>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</si>
  <si>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</si>
  <si>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</si>
  <si>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</si>
  <si>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</si>
  <si>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</si>
  <si>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</si>
  <si>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</si>
  <si>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</si>
  <si>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</si>
  <si>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</si>
  <si>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</si>
  <si>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</si>
  <si>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</si>
  <si>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</si>
  <si>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</si>
  <si>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</si>
  <si>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</si>
  <si>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</si>
  <si>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</si>
  <si>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</si>
  <si>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</si>
  <si>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</si>
  <si>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</si>
  <si>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</si>
  <si>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</si>
  <si>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</si>
  <si>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</si>
  <si>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</si>
  <si>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</si>
  <si>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</si>
  <si>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</si>
  <si>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</si>
  <si>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</si>
  <si>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</si>
  <si>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</si>
  <si>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</si>
  <si>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</si>
  <si>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</si>
  <si>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</si>
  <si>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</si>
  <si>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</si>
  <si>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</si>
  <si>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</si>
  <si>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</si>
  <si>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</si>
  <si>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</si>
  <si>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</si>
  <si>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</si>
  <si>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</si>
  <si>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</si>
  <si>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</si>
  <si>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</si>
  <si>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</si>
  <si>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</si>
  <si>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</si>
  <si>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</si>
  <si>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</si>
  <si>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</si>
  <si>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</si>
  <si>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</si>
  <si>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</si>
  <si>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</si>
  <si>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</si>
  <si>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</si>
  <si>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</si>
  <si>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</si>
  <si>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</si>
  <si>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</si>
  <si>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</si>
  <si>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</si>
  <si>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</si>
  <si>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</si>
  <si>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</si>
  <si>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</si>
  <si>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</si>
  <si>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</si>
  <si>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</si>
  <si>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</si>
  <si>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</si>
  <si>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</si>
  <si>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</si>
  <si>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</si>
  <si>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</si>
  <si>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</si>
  <si>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</si>
  <si>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</si>
  <si>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</si>
  <si>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</si>
  <si>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</si>
  <si>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</si>
  <si>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</si>
  <si>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</si>
  <si>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</si>
  <si>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</si>
  <si>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</si>
  <si>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</si>
  <si>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</si>
  <si>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</si>
  <si>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</si>
  <si>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</si>
  <si>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</si>
  <si>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</si>
  <si>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</si>
  <si>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</si>
  <si>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</si>
  <si>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</si>
  <si>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</si>
  <si>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</si>
  <si>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</si>
  <si>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</si>
  <si>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</si>
  <si>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</si>
  <si>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</si>
  <si>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</si>
  <si>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</si>
  <si>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</si>
  <si>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</si>
  <si>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</si>
  <si>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</si>
  <si>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</si>
  <si>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</si>
  <si>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</si>
  <si>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</si>
  <si>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</si>
  <si>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</si>
  <si>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</si>
  <si>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</si>
  <si>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</si>
  <si>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</si>
  <si>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</si>
  <si>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</si>
  <si>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</si>
  <si>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</si>
  <si>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</si>
  <si>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</si>
  <si>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</si>
  <si>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</si>
  <si>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</si>
  <si>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</si>
  <si>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</si>
  <si>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</si>
  <si>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</si>
  <si>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</si>
  <si>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</si>
  <si>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</si>
  <si>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</si>
  <si>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</si>
  <si>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</si>
  <si>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</si>
  <si>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</si>
  <si>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</si>
  <si>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</si>
  <si>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</si>
  <si>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</si>
  <si>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</si>
  <si>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</si>
  <si>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</si>
  <si>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</si>
  <si>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</si>
  <si>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</si>
  <si>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</si>
  <si>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</si>
  <si>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</si>
  <si>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</si>
  <si>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</si>
  <si>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</si>
  <si>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</si>
  <si>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</si>
  <si>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</si>
  <si>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</si>
  <si>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</si>
  <si>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</si>
  <si>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</si>
  <si>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</si>
  <si>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</si>
  <si>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</si>
  <si>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</si>
  <si>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</si>
  <si>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</si>
  <si>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</si>
  <si>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</si>
  <si>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</si>
  <si>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</si>
  <si>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</si>
  <si>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</si>
  <si>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</si>
  <si>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</si>
  <si>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</si>
  <si>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</si>
  <si>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</si>
  <si>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</si>
  <si>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</si>
  <si>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</si>
  <si>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</si>
  <si>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</si>
  <si>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</si>
  <si>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</si>
  <si>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</si>
  <si>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</si>
  <si>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</si>
  <si>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</si>
  <si>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</si>
  <si>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</si>
  <si>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</si>
  <si>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</si>
  <si>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</si>
  <si>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</si>
  <si>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</si>
  <si>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</si>
  <si>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</si>
  <si>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</si>
  <si>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</si>
  <si>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</si>
  <si>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</si>
  <si>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</si>
  <si>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</si>
  <si>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</si>
  <si>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</si>
  <si>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</si>
  <si>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</si>
  <si>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</si>
  <si>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</si>
  <si>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</si>
  <si>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</si>
  <si>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</si>
  <si>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</si>
  <si>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</si>
  <si>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</si>
  <si>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</si>
  <si>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</si>
  <si>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</si>
  <si>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</si>
  <si>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</si>
  <si>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</si>
  <si>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</si>
  <si>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</si>
  <si>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</si>
  <si>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</si>
  <si>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</si>
  <si>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</si>
  <si>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</si>
  <si>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</si>
  <si>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</si>
  <si>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</si>
  <si>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</si>
  <si>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</si>
  <si>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</si>
  <si>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</si>
  <si>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</si>
  <si>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</si>
  <si>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</si>
  <si>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</si>
  <si>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</si>
  <si>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</si>
  <si>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</si>
  <si>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</si>
  <si>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</si>
  <si>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</si>
  <si>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</si>
  <si>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</si>
  <si>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</si>
  <si>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</si>
  <si>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</si>
  <si>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</si>
  <si>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</si>
  <si>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</si>
  <si>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</si>
  <si>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</si>
  <si>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</si>
  <si>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</si>
  <si>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</si>
  <si>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</si>
  <si>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</si>
  <si>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</si>
  <si>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</si>
  <si>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</si>
  <si>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</si>
  <si>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</si>
  <si>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</si>
  <si>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</si>
  <si>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</si>
  <si>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</si>
  <si>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</si>
  <si>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</si>
  <si>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</si>
  <si>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</si>
  <si>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</si>
  <si>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</si>
  <si>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</si>
  <si>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</si>
  <si>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</si>
  <si>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</si>
  <si>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</si>
  <si>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</si>
  <si>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</si>
  <si>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</si>
  <si>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</si>
  <si>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</si>
  <si>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</si>
  <si>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</si>
  <si>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</si>
  <si>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</si>
  <si>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</si>
  <si>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</si>
  <si>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</si>
  <si>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</si>
  <si>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</si>
  <si>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</si>
  <si>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</si>
  <si>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</si>
  <si>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</si>
  <si>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</si>
  <si>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</si>
  <si>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</si>
  <si>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</si>
  <si>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</si>
  <si>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</si>
  <si>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</si>
  <si>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</si>
  <si>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</si>
  <si>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</si>
  <si>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</si>
  <si>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</si>
  <si>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</si>
  <si>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</si>
  <si>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</si>
  <si>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</si>
  <si>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</si>
  <si>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</si>
  <si>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</si>
  <si>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</si>
  <si>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</si>
  <si>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</si>
  <si>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</si>
  <si>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</si>
  <si>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</si>
  <si>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</si>
  <si>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</si>
  <si>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</si>
  <si>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</si>
  <si>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</si>
  <si>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</si>
  <si>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</si>
  <si>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</si>
  <si>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</si>
  <si>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</si>
  <si>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</si>
  <si>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</si>
  <si>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</si>
  <si>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</si>
  <si>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</si>
  <si>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</si>
  <si>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</si>
  <si>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</si>
  <si>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</si>
  <si>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</si>
  <si>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</si>
  <si>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</si>
  <si>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</si>
  <si>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</si>
  <si>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</si>
  <si>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</si>
  <si>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</si>
  <si>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</si>
  <si>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</si>
  <si>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</si>
  <si>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</si>
  <si>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</si>
  <si>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</si>
  <si>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</si>
  <si>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</si>
  <si>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</si>
  <si>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</si>
  <si>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</si>
  <si>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</si>
  <si>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</si>
  <si>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</si>
  <si>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</si>
  <si>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</si>
  <si>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</si>
  <si>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</si>
  <si>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</si>
  <si>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</si>
  <si>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</si>
  <si>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</si>
  <si>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</si>
  <si>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</si>
  <si>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</si>
  <si>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</si>
  <si>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</si>
  <si>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</si>
  <si>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</si>
  <si>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</si>
  <si>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</si>
  <si>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</si>
  <si>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</si>
  <si>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</si>
  <si>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</si>
  <si>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</si>
  <si>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</si>
  <si>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</si>
  <si>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</si>
  <si>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</si>
  <si>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</si>
  <si>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</si>
  <si>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</si>
  <si>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</si>
  <si>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</si>
  <si>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</si>
  <si>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</si>
  <si>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</si>
  <si>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</si>
  <si>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</si>
  <si>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</si>
  <si>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</si>
  <si>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</si>
  <si>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</si>
  <si>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</si>
  <si>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</si>
  <si>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</si>
  <si>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</si>
  <si>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</si>
  <si>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</si>
  <si>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</si>
  <si>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</si>
  <si>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</si>
  <si>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</si>
  <si>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</si>
  <si>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</si>
  <si>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</si>
  <si>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</si>
  <si>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</si>
  <si>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</si>
  <si>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</si>
  <si>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</si>
  <si>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</si>
  <si>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</si>
  <si>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</si>
  <si>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</si>
  <si>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</si>
  <si>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</si>
  <si>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</si>
  <si>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</si>
  <si>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</si>
  <si>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</si>
  <si>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</si>
  <si>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</si>
  <si>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</si>
  <si>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</si>
  <si>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</si>
  <si>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</si>
  <si>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</si>
  <si>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</si>
  <si>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</si>
  <si>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</si>
  <si>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</si>
  <si>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</si>
  <si>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</si>
  <si>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</si>
  <si>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</si>
  <si>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</si>
  <si>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</si>
  <si>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</si>
  <si>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</si>
  <si>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</si>
  <si>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</si>
  <si>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</si>
  <si>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</si>
  <si>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</si>
  <si>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</si>
  <si>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</si>
  <si>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</si>
  <si>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</si>
  <si>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</si>
  <si>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</si>
  <si>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</si>
  <si>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</si>
  <si>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</si>
  <si>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</si>
  <si>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</si>
  <si>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</si>
  <si>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</si>
  <si>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</si>
  <si>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</si>
  <si>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</si>
  <si>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</si>
  <si>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</si>
  <si>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</si>
  <si>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</si>
  <si>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</si>
  <si>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</si>
  <si>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</si>
  <si>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</si>
  <si>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</si>
  <si>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</si>
  <si>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</si>
  <si>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</si>
  <si>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</si>
  <si>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</si>
  <si>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</si>
  <si>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</si>
  <si>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</si>
  <si>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</si>
  <si>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</si>
  <si>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</si>
  <si>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</si>
  <si>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</si>
  <si>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</si>
  <si>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</si>
  <si>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</si>
  <si>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</si>
  <si>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</si>
  <si>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</si>
  <si>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</si>
  <si>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</si>
  <si>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</si>
  <si>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</si>
  <si>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</si>
  <si>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</si>
  <si>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</si>
  <si>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</si>
  <si>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</si>
  <si>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</si>
  <si>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</si>
  <si>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</si>
  <si>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</si>
  <si>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</si>
  <si>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</si>
  <si>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</si>
  <si>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</si>
  <si>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</si>
  <si>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</si>
  <si>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</si>
  <si>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</si>
  <si>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</si>
  <si>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</si>
  <si>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</si>
  <si>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</si>
  <si>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</si>
  <si>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</si>
  <si>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</si>
  <si>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</si>
  <si>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</si>
  <si>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</si>
  <si>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</si>
  <si>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</si>
  <si>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</si>
  <si>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</si>
  <si>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</si>
  <si>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</si>
  <si>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</si>
  <si>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</si>
  <si>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</si>
  <si>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</si>
  <si>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</si>
  <si>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</si>
  <si>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</si>
  <si>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</si>
  <si>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</si>
  <si>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</si>
  <si>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</si>
  <si>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</si>
  <si>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</si>
  <si>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</si>
  <si>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</si>
  <si>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</si>
  <si>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</si>
  <si>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</si>
  <si>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</si>
  <si>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</si>
  <si>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</si>
  <si>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</si>
  <si>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</si>
  <si>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</si>
  <si>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</si>
  <si>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</si>
  <si>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</si>
  <si>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</si>
  <si>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</si>
  <si>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</si>
  <si>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</si>
  <si>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</si>
  <si>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</si>
  <si>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</si>
  <si>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</si>
  <si>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</si>
  <si>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</si>
  <si>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</si>
  <si>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</si>
  <si>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</si>
  <si>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</si>
  <si>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</si>
  <si>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</si>
  <si>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</si>
  <si>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</si>
  <si>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</si>
  <si>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</si>
  <si>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</si>
  <si>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</si>
  <si>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</si>
  <si>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</si>
  <si>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</si>
  <si>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</si>
  <si>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</si>
  <si>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</si>
  <si>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</si>
  <si>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</si>
  <si>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</si>
  <si>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</si>
  <si>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</si>
  <si>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</si>
  <si>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</si>
  <si>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</si>
  <si>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</si>
  <si>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</si>
  <si>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</si>
  <si>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</si>
  <si>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</si>
  <si>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</si>
  <si>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</si>
  <si>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</si>
  <si>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</si>
  <si>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</si>
  <si>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</si>
  <si>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</si>
  <si>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</si>
  <si>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</si>
  <si>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</si>
  <si>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</si>
  <si>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</si>
  <si>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</si>
  <si>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</si>
  <si>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</si>
  <si>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</si>
  <si>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</si>
  <si>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</si>
  <si>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</si>
  <si>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</si>
  <si>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</si>
  <si>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</si>
  <si>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</si>
  <si>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</si>
  <si>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</si>
  <si>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</si>
  <si>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</si>
  <si>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</si>
  <si>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</si>
  <si>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</si>
  <si>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</si>
  <si>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</si>
  <si>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</si>
  <si>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</si>
  <si>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</si>
  <si>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</si>
  <si>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</si>
  <si>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</si>
  <si>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</si>
  <si>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</si>
  <si>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</si>
  <si>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</si>
  <si>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</si>
  <si>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</si>
  <si>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</si>
  <si>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</si>
  <si>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</si>
  <si>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</si>
  <si>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</si>
  <si>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</si>
  <si>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</si>
  <si>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</si>
  <si>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</si>
  <si>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</si>
  <si>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</si>
  <si>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</si>
  <si>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</si>
  <si>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</si>
  <si>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</si>
  <si>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</si>
  <si>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</si>
  <si>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</si>
  <si>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</si>
  <si>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</si>
  <si>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</si>
  <si>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</si>
  <si>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</si>
  <si>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</si>
  <si>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</si>
  <si>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</si>
  <si>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</si>
  <si>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</si>
  <si>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</si>
  <si>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</si>
  <si>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</si>
  <si>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</si>
  <si>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</si>
  <si>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</si>
  <si>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</si>
  <si>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</si>
  <si>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</si>
  <si>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</si>
  <si>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</si>
  <si>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</si>
  <si>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</si>
  <si>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</si>
  <si>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</si>
  <si>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</si>
  <si>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</si>
  <si>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</si>
  <si>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</si>
  <si>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</si>
  <si>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</si>
  <si>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</si>
  <si>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</si>
  <si>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</si>
  <si>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</si>
  <si>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</si>
  <si>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</si>
  <si>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</si>
  <si>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</si>
  <si>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</si>
  <si>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</si>
  <si>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</si>
  <si>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</si>
  <si>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</si>
  <si>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</si>
  <si>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</si>
  <si>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</si>
  <si>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</si>
  <si>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</si>
  <si>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</si>
  <si>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</si>
  <si>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</si>
  <si>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</si>
  <si>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</si>
  <si>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</si>
  <si>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</si>
  <si>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</si>
  <si>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</si>
  <si>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</si>
  <si>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</si>
  <si>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</si>
  <si>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</si>
  <si>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</si>
  <si>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</si>
  <si>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</si>
  <si>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</si>
  <si>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</si>
  <si>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</si>
  <si>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</si>
  <si>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</si>
  <si>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</si>
  <si>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</si>
  <si>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</si>
  <si>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</si>
  <si>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</si>
  <si>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</si>
  <si>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</si>
  <si>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</si>
  <si>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</si>
  <si>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</si>
  <si>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</si>
  <si>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</si>
  <si>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</si>
  <si>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</si>
  <si>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</si>
  <si>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</si>
  <si>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</si>
  <si>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</si>
  <si>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</si>
  <si>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</si>
  <si>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</si>
  <si>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</si>
  <si>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</si>
  <si>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</si>
  <si>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</si>
  <si>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</si>
  <si>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</si>
  <si>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</si>
  <si>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</si>
  <si>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</si>
  <si>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</si>
  <si>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</si>
  <si>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</si>
  <si>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</si>
  <si>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</si>
  <si>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</si>
  <si>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</si>
  <si>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</si>
  <si>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</si>
  <si>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</si>
  <si>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</si>
  <si>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</si>
  <si>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</si>
  <si>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</si>
  <si>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</si>
  <si>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</si>
  <si>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</si>
  <si>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</si>
  <si>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</si>
  <si>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</si>
  <si>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</si>
  <si>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</si>
  <si>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</si>
  <si>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</si>
  <si>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</si>
  <si>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</si>
  <si>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</si>
  <si>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</si>
  <si>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</si>
  <si>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</si>
  <si>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</si>
  <si>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</si>
  <si>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</si>
  <si>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</si>
  <si>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</si>
  <si>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</si>
  <si>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</si>
  <si>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</si>
  <si>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</si>
  <si>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</si>
  <si>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</si>
  <si>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</si>
  <si>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</si>
  <si>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</si>
  <si>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</si>
  <si>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</si>
  <si>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</si>
  <si>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</si>
  <si>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</si>
  <si>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</si>
  <si>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</si>
  <si>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</si>
  <si>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</si>
  <si>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</si>
  <si>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</si>
  <si>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</si>
  <si>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</si>
  <si>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</si>
  <si>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</si>
  <si>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</si>
  <si>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</si>
  <si>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</si>
  <si>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</si>
  <si>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</si>
  <si>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</si>
  <si>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</si>
  <si>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</si>
  <si>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</si>
  <si>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</si>
  <si>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</si>
  <si>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</si>
  <si>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</si>
  <si>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</si>
  <si>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</si>
  <si>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</si>
  <si>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</si>
  <si>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</si>
  <si>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</si>
  <si>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</si>
  <si>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</si>
  <si>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</si>
  <si>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</si>
  <si>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</si>
  <si>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</si>
  <si>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</si>
  <si>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</si>
  <si>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</si>
  <si>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</si>
  <si>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</si>
  <si>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</si>
  <si>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</si>
  <si>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</si>
  <si>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</si>
  <si>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</si>
  <si>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</si>
  <si>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</si>
  <si>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</si>
  <si>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</si>
  <si>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</si>
  <si>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</si>
  <si>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</si>
  <si>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</si>
  <si>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</si>
  <si>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</si>
  <si>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</si>
  <si>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</si>
  <si>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</si>
  <si>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</si>
  <si>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</si>
  <si>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</si>
  <si>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</si>
  <si>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</si>
  <si>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</si>
  <si>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</si>
  <si>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</si>
  <si>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</si>
  <si>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</si>
  <si>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</si>
  <si>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</si>
  <si>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</si>
  <si>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</si>
  <si>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</si>
  <si>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</si>
  <si>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</si>
  <si>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</si>
  <si>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</si>
  <si>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</si>
  <si>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</si>
  <si>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</si>
  <si>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</si>
  <si>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</si>
  <si>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</si>
  <si>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</si>
  <si>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</si>
  <si>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</si>
  <si>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</si>
  <si>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</si>
  <si>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</si>
  <si>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</si>
  <si>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</si>
  <si>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</si>
  <si>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</si>
  <si>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</si>
  <si>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</si>
  <si>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</si>
  <si>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</si>
  <si>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</si>
  <si>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</si>
  <si>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</si>
  <si>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</si>
  <si>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</si>
  <si>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</si>
  <si>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</si>
  <si>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</si>
  <si>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</si>
  <si>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</si>
  <si>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</si>
  <si>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</si>
  <si>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</si>
  <si>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</si>
  <si>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</si>
  <si>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</si>
  <si>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</si>
  <si>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</si>
  <si>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</si>
  <si>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</si>
  <si>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</si>
  <si>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</si>
  <si>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</si>
  <si>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</si>
  <si>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</si>
  <si>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</si>
  <si>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</si>
  <si>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</si>
  <si>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</si>
  <si>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</si>
  <si>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</si>
  <si>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</si>
  <si>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</si>
  <si>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</si>
  <si>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</si>
  <si>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</si>
  <si>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</si>
  <si>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</si>
  <si>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</si>
  <si>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</si>
  <si>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</si>
  <si>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</si>
  <si>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</si>
  <si>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</si>
  <si>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</si>
  <si>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</si>
  <si>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</si>
  <si>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</si>
  <si>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</si>
  <si>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</si>
  <si>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</si>
  <si>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</si>
  <si>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</si>
  <si>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</si>
  <si>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</si>
  <si>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</si>
  <si>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</si>
  <si>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</si>
  <si>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</si>
  <si>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</si>
  <si>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</si>
  <si>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</si>
  <si>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</si>
  <si>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</si>
  <si>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</si>
  <si>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</si>
  <si>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</si>
  <si>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</si>
  <si>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</si>
  <si>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</si>
  <si>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</si>
  <si>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</si>
  <si>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</si>
  <si>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</si>
  <si>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</si>
  <si>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</si>
  <si>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</si>
  <si>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</si>
  <si>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</si>
  <si>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</si>
  <si>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</si>
  <si>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</si>
  <si>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</si>
  <si>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</si>
  <si>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</si>
  <si>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</si>
  <si>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</si>
  <si>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</si>
  <si>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</si>
  <si>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</si>
  <si>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</si>
  <si>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</si>
  <si>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</si>
  <si>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</si>
  <si>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</si>
  <si>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</si>
  <si>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</si>
  <si>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</si>
  <si>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</si>
  <si>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</si>
  <si>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</si>
  <si>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</si>
  <si>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</si>
  <si>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</si>
  <si>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</si>
  <si>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</si>
  <si>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</si>
  <si>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</si>
  <si>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</si>
  <si>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</si>
  <si>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</si>
  <si>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</si>
  <si>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</si>
  <si>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</si>
  <si>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</si>
  <si>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</si>
  <si>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</si>
  <si>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</si>
  <si>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</si>
  <si>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</si>
  <si>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</si>
  <si>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</si>
  <si>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</si>
  <si>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</si>
  <si>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</si>
  <si>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</si>
  <si>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</si>
  <si>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</si>
  <si>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</si>
  <si>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</si>
  <si>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</si>
  <si>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</si>
  <si>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</si>
  <si>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</si>
  <si>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</si>
  <si>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</si>
  <si>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</si>
  <si>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</si>
  <si>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</si>
  <si>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</si>
  <si>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</si>
  <si>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</si>
  <si>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</si>
  <si>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</si>
  <si>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</si>
  <si>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</si>
  <si>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</si>
  <si>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</si>
  <si>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</si>
  <si>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</si>
  <si>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</si>
  <si>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</si>
  <si>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</si>
  <si>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</si>
  <si>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</si>
  <si>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</si>
  <si>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</si>
  <si>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</si>
  <si>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</si>
  <si>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</si>
  <si>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</si>
  <si>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</si>
  <si>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</si>
  <si>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</si>
  <si>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</si>
  <si>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</si>
  <si>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</si>
  <si>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</si>
  <si>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</si>
  <si>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</si>
  <si>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</si>
  <si>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</si>
  <si>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</si>
  <si>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</si>
  <si>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</si>
  <si>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</si>
  <si>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</si>
  <si>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</si>
  <si>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</si>
  <si>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</si>
  <si>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</si>
  <si>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</si>
  <si>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</si>
  <si>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</si>
  <si>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</si>
  <si>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</si>
  <si>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</si>
  <si>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</si>
  <si>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</si>
  <si>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</si>
  <si>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</si>
  <si>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</si>
  <si>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</si>
  <si>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</si>
  <si>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</si>
  <si>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</si>
  <si>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</si>
  <si>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</si>
  <si>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</si>
  <si>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</si>
  <si>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</si>
  <si>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</si>
  <si>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</si>
  <si>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</si>
  <si>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</si>
  <si>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</si>
  <si>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</si>
  <si>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</si>
  <si>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</si>
  <si>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</si>
  <si>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</si>
  <si>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</si>
  <si>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</si>
  <si>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</si>
  <si>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</si>
  <si>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</si>
  <si>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</si>
  <si>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</si>
  <si>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</si>
  <si>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</si>
  <si>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</si>
  <si>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</si>
  <si>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</si>
  <si>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</si>
  <si>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</si>
  <si>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</si>
  <si>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</si>
  <si>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</si>
  <si>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</si>
  <si>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</si>
  <si>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</si>
  <si>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</si>
  <si>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</si>
  <si>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</si>
  <si>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</si>
  <si>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</si>
  <si>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</si>
  <si>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</si>
  <si>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</si>
  <si>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</si>
  <si>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</si>
  <si>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</si>
  <si>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</si>
  <si>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</si>
  <si>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</si>
  <si>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</si>
  <si>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</si>
  <si>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</si>
  <si>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</si>
  <si>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</si>
  <si>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</si>
  <si>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</si>
  <si>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</si>
  <si>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</si>
  <si>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</si>
  <si>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</si>
  <si>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</si>
  <si>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</si>
  <si>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</si>
  <si>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</si>
  <si>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</si>
  <si>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</si>
  <si>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</si>
  <si>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</si>
  <si>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</si>
  <si>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</si>
  <si>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</si>
  <si>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</si>
  <si>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</si>
  <si>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</si>
  <si>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</si>
  <si>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</si>
  <si>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</si>
  <si>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</si>
  <si>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</si>
  <si>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</si>
  <si>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</si>
  <si>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</si>
  <si>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</si>
  <si>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</si>
  <si>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</si>
  <si>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</si>
  <si>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</si>
  <si>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</si>
  <si>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</si>
  <si>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</si>
  <si>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</si>
  <si>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</si>
  <si>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</si>
  <si>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</si>
  <si>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</si>
  <si>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</si>
  <si>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</si>
  <si>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</si>
  <si>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</si>
  <si>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</si>
  <si>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</si>
  <si>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</si>
  <si>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</si>
  <si>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</si>
  <si>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</si>
  <si>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</si>
  <si>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</si>
  <si>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</si>
  <si>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</si>
  <si>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</si>
  <si>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</si>
  <si>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</si>
  <si>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</si>
  <si>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</si>
  <si>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</si>
  <si>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</si>
  <si>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</si>
  <si>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</si>
  <si>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</si>
  <si>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</si>
  <si>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</si>
  <si>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</si>
  <si>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</si>
  <si>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</si>
  <si>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</si>
  <si>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</si>
  <si>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</si>
  <si>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</si>
  <si>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</si>
  <si>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</si>
  <si>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</si>
  <si>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</si>
  <si>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</si>
  <si>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</si>
  <si>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</si>
  <si>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</si>
  <si>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</si>
  <si>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</si>
  <si>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</si>
  <si>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</si>
  <si>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</si>
  <si>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</si>
  <si>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</si>
  <si>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</si>
  <si>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</si>
  <si>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</si>
  <si>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</si>
  <si>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</si>
  <si>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</si>
  <si>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</si>
  <si>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</si>
  <si>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</si>
  <si>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</si>
  <si>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</si>
  <si>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</si>
  <si>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</si>
  <si>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</si>
  <si>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</si>
  <si>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</si>
  <si>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</si>
  <si>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</si>
  <si>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</si>
  <si>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</si>
  <si>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</si>
  <si>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</si>
  <si>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</si>
  <si>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</si>
  <si>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</si>
  <si>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</si>
  <si>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</si>
  <si>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</si>
  <si>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</si>
  <si>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</si>
  <si>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</si>
  <si>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</si>
  <si>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</si>
  <si>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</si>
  <si>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</si>
  <si>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</si>
  <si>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</si>
  <si>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</si>
  <si>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</si>
  <si>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</si>
  <si>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</si>
  <si>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</si>
  <si>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</si>
  <si>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</si>
  <si>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</si>
  <si>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</si>
  <si>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</si>
  <si>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</si>
  <si>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</si>
  <si>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</si>
  <si>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</si>
  <si>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</si>
  <si>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</si>
  <si>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</si>
  <si>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</si>
  <si>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</si>
  <si>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</si>
  <si>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</si>
  <si>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</si>
  <si>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</si>
  <si>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</si>
  <si>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</si>
  <si>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</si>
  <si>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</si>
  <si>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</si>
  <si>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</si>
  <si>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</si>
  <si>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</si>
  <si>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</si>
  <si>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</si>
  <si>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</si>
  <si>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</si>
  <si>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</si>
  <si>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</si>
  <si>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</si>
  <si>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</si>
  <si>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</si>
  <si>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</si>
  <si>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</si>
  <si>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</si>
  <si>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</si>
  <si>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</si>
  <si>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</si>
  <si>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</si>
  <si>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</si>
  <si>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</si>
  <si>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</si>
  <si>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</si>
  <si>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</si>
  <si>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</si>
  <si>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</si>
  <si>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</si>
  <si>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</si>
  <si>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</si>
  <si>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</si>
  <si>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</si>
  <si>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</si>
  <si>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</si>
  <si>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</si>
  <si>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</si>
  <si>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</si>
  <si>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</si>
  <si>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</si>
  <si>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</si>
  <si>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</si>
  <si>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</si>
  <si>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</si>
  <si>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</si>
  <si>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</si>
  <si>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</si>
  <si>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</si>
  <si>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</si>
  <si>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</si>
  <si>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</si>
  <si>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</si>
  <si>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</si>
  <si>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</si>
  <si>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</si>
  <si>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</si>
  <si>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</si>
  <si>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</si>
  <si>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</si>
  <si>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</si>
  <si>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</si>
  <si>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</si>
  <si>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</si>
  <si>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</si>
  <si>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</si>
  <si>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</si>
  <si>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</si>
  <si>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</si>
  <si>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</si>
  <si>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</si>
  <si>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</si>
  <si>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</si>
  <si>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</si>
  <si>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</si>
  <si>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</si>
  <si>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</si>
  <si>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</si>
  <si>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</si>
  <si>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</si>
  <si>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</si>
  <si>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</si>
  <si>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</si>
  <si>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</si>
  <si>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</si>
  <si>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</si>
  <si>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</si>
  <si>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</si>
  <si>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</si>
  <si>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</si>
  <si>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</si>
  <si>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</si>
  <si>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</si>
  <si>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</si>
  <si>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</si>
  <si>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</si>
  <si>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</si>
  <si>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</si>
  <si>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</si>
  <si>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</si>
  <si>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</si>
  <si>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</si>
  <si>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</si>
  <si>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</si>
  <si>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</si>
  <si>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</si>
  <si>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</si>
  <si>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</si>
  <si>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</si>
  <si>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</si>
  <si>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</si>
  <si>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</si>
  <si>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</si>
  <si>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</si>
  <si>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</si>
  <si>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</si>
  <si>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</si>
  <si>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</si>
  <si>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</si>
  <si>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</si>
  <si>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</si>
  <si>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</si>
  <si>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</si>
  <si>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</si>
  <si>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</si>
  <si>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</si>
  <si>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</si>
  <si>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</si>
  <si>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</si>
  <si>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</si>
  <si>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</si>
  <si>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</si>
  <si>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</si>
  <si>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</si>
  <si>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</si>
  <si>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</si>
  <si>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</si>
  <si>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</si>
  <si>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</si>
  <si>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</si>
  <si>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</si>
  <si>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</si>
  <si>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</si>
  <si>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</si>
  <si>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</si>
  <si>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</si>
  <si>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</si>
  <si>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</si>
  <si>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</si>
  <si>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</si>
  <si>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</si>
  <si>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</si>
  <si>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</si>
  <si>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</si>
  <si>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</si>
  <si>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</si>
  <si>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</si>
  <si>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</si>
  <si>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</si>
  <si>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</si>
  <si>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</si>
  <si>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</si>
  <si>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</si>
  <si>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</si>
  <si>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</si>
  <si>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</si>
  <si>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</si>
  <si>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</si>
  <si>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</si>
  <si>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</si>
  <si>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</si>
  <si>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</si>
  <si>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</si>
  <si>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</si>
  <si>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</si>
  <si>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</si>
  <si>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</si>
  <si>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</si>
  <si>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</si>
  <si>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</si>
  <si>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</si>
  <si>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</si>
  <si>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</si>
  <si>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</si>
  <si>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</si>
  <si>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</si>
  <si>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</si>
  <si>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</si>
  <si>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</si>
  <si>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</si>
  <si>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</si>
  <si>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</si>
  <si>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</si>
  <si>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</si>
  <si>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</si>
  <si>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</si>
  <si>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</si>
  <si>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</si>
  <si>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</si>
  <si>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</si>
  <si>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</si>
  <si>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</si>
  <si>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</si>
  <si>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</si>
  <si>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</si>
  <si>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</si>
  <si>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</si>
  <si>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</si>
  <si>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</si>
  <si>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</si>
  <si>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</si>
  <si>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</si>
  <si>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</si>
  <si>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</si>
  <si>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</si>
  <si>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</si>
  <si>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</si>
  <si>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</si>
  <si>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</si>
  <si>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</si>
  <si>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</si>
  <si>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</si>
  <si>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</si>
  <si>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</si>
  <si>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</si>
  <si>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</si>
  <si>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</si>
  <si>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</si>
  <si>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</si>
  <si>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</si>
  <si>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</si>
  <si>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</si>
  <si>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</si>
  <si>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</si>
  <si>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</si>
  <si>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</si>
  <si>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</si>
  <si>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</si>
  <si>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</si>
  <si>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</si>
  <si>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</si>
  <si>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</si>
  <si>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</si>
  <si>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</si>
  <si>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</si>
  <si>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</si>
  <si>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</si>
  <si>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</si>
  <si>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</si>
  <si>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</si>
  <si>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</si>
  <si>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</si>
  <si>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</si>
  <si>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</si>
  <si>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</si>
  <si>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</si>
  <si>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</si>
  <si>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</si>
  <si>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</si>
  <si>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</si>
  <si>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</si>
  <si>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</si>
  <si>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</si>
  <si>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</si>
  <si>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</si>
  <si>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</si>
  <si>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</si>
  <si>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</si>
  <si>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</si>
  <si>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</si>
  <si>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</si>
  <si>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</si>
  <si>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</si>
  <si>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</si>
  <si>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</si>
  <si>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</si>
  <si>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</si>
  <si>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</si>
  <si>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</si>
  <si>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</si>
  <si>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</si>
  <si>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</si>
  <si>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</si>
  <si>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</si>
  <si>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</si>
  <si>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</si>
  <si>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</si>
  <si>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</si>
  <si>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</si>
  <si>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</si>
  <si>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</si>
  <si>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</si>
  <si>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</si>
  <si>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</si>
  <si>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</si>
  <si>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</si>
  <si>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</si>
  <si>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</si>
  <si>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</si>
  <si>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</si>
  <si>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</si>
  <si>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</si>
  <si>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</si>
  <si>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</si>
  <si>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</si>
  <si>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</si>
  <si>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</si>
  <si>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</si>
  <si>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</si>
  <si>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</si>
  <si>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</si>
  <si>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</si>
  <si>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</si>
  <si>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</si>
  <si>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</si>
  <si>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</si>
  <si>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</si>
  <si>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</si>
  <si>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</si>
  <si>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</si>
  <si>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</si>
  <si>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</si>
  <si>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</si>
  <si>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</si>
  <si>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</si>
  <si>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</si>
  <si>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</si>
  <si>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</si>
  <si>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</si>
  <si>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</si>
  <si>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</si>
  <si>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</si>
  <si>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</si>
  <si>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</si>
  <si>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</si>
  <si>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</si>
  <si>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</si>
  <si>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</si>
  <si>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</si>
  <si>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</si>
  <si>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</si>
  <si>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</si>
  <si>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</si>
  <si>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</si>
  <si>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</si>
  <si>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</si>
  <si>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</si>
  <si>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</si>
  <si>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</si>
  <si>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</si>
  <si>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</si>
  <si>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</si>
  <si>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</si>
  <si>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</si>
  <si>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</si>
  <si>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</si>
  <si>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</si>
  <si>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</si>
  <si>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</si>
  <si>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</si>
  <si>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</si>
  <si>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</si>
  <si>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</si>
  <si>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</si>
  <si>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</si>
  <si>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</si>
  <si>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</si>
  <si>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</si>
  <si>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</si>
  <si>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</si>
  <si>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</si>
  <si>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</si>
  <si>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</si>
  <si>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</si>
  <si>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</si>
  <si>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</si>
  <si>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</si>
  <si>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</si>
  <si>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</si>
  <si>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</si>
  <si>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</si>
  <si>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</si>
  <si>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</si>
  <si>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</si>
  <si>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</si>
  <si>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</si>
  <si>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</si>
  <si>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</si>
  <si>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</si>
  <si>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</si>
  <si>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</si>
  <si>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</si>
  <si>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</si>
  <si>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</si>
  <si>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</si>
  <si>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</si>
  <si>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</si>
  <si>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</si>
  <si>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</si>
  <si>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</si>
  <si>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</si>
  <si>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</si>
  <si>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</si>
  <si>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</si>
  <si>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</si>
  <si>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</si>
  <si>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</si>
  <si>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</si>
  <si>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</si>
  <si>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</si>
  <si>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</si>
  <si>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</si>
  <si>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</si>
  <si>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</si>
  <si>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</si>
  <si>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</si>
  <si>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</si>
  <si>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</si>
  <si>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</si>
  <si>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</si>
  <si>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</si>
  <si>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</si>
  <si>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</si>
  <si>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</si>
  <si>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</si>
  <si>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</si>
  <si>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</si>
  <si>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</si>
  <si>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</si>
  <si>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</si>
  <si>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</si>
  <si>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</si>
  <si>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</si>
  <si>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</si>
  <si>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</si>
  <si>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</si>
  <si>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</si>
  <si>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</si>
  <si>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</si>
  <si>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</si>
  <si>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</si>
  <si>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</si>
  <si>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</si>
  <si>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</si>
  <si>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</si>
  <si>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</si>
  <si>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</si>
  <si>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</si>
  <si>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</si>
  <si>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</si>
  <si>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</si>
  <si>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</si>
  <si>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</si>
  <si>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</si>
  <si>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</si>
  <si>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</si>
  <si>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</si>
  <si>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</si>
  <si>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</si>
  <si>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</si>
  <si>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</si>
  <si>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</si>
  <si>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</si>
  <si>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</si>
  <si>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</si>
  <si>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</si>
  <si>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</si>
  <si>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</si>
  <si>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</si>
  <si>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</si>
  <si>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</si>
  <si>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</si>
  <si>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</si>
  <si>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</si>
  <si>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</si>
  <si>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</si>
  <si>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</si>
  <si>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</si>
  <si>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</si>
  <si>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</si>
  <si>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</si>
  <si>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</si>
  <si>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</si>
  <si>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</si>
  <si>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</si>
  <si>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</si>
  <si>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</si>
  <si>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</si>
  <si>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</si>
  <si>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</si>
  <si>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</si>
  <si>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</si>
  <si>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</si>
  <si>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</si>
  <si>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</si>
  <si>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</si>
  <si>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</si>
  <si>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</si>
  <si>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</si>
  <si>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</si>
  <si>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</si>
  <si>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</si>
  <si>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</si>
  <si>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</si>
  <si>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</si>
  <si>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</si>
  <si>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</si>
  <si>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</si>
  <si>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</si>
  <si>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</si>
  <si>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</si>
  <si>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</si>
  <si>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</si>
  <si>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</si>
  <si>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</si>
  <si>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</si>
  <si>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</si>
  <si>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</si>
  <si>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</si>
  <si>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</si>
  <si>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</si>
  <si>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</si>
  <si>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</si>
  <si>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</si>
  <si>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</si>
  <si>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</si>
  <si>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</si>
  <si>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</si>
  <si>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</si>
  <si>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</si>
  <si>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</si>
  <si>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</si>
  <si>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</si>
  <si>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</si>
  <si>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</si>
  <si>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</si>
  <si>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</si>
  <si>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</si>
  <si>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</si>
  <si>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</si>
  <si>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</si>
  <si>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</si>
  <si>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</si>
  <si>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</si>
  <si>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</si>
  <si>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</si>
  <si>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</si>
  <si>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</si>
  <si>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</si>
  <si>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</si>
  <si>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</si>
  <si>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</si>
  <si>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</si>
  <si>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</si>
  <si>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</si>
  <si>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</si>
  <si>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</si>
  <si>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</si>
  <si>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</si>
  <si>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</si>
  <si>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</si>
  <si>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</si>
  <si>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</si>
  <si>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</si>
  <si>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</si>
  <si>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</si>
  <si>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</si>
  <si>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</si>
  <si>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</si>
  <si>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</si>
  <si>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</si>
  <si>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</si>
  <si>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</si>
  <si>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</si>
  <si>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</si>
  <si>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</si>
  <si>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</si>
  <si>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</si>
  <si>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</si>
  <si>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</si>
  <si>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</si>
  <si>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</si>
  <si>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</si>
  <si>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</si>
  <si>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</si>
  <si>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</si>
  <si>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</si>
  <si>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</si>
  <si>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</si>
  <si>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</si>
  <si>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</si>
  <si>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</si>
  <si>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</si>
  <si>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</si>
  <si>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</si>
  <si>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</si>
  <si>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</si>
  <si>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</si>
  <si>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</si>
  <si>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</si>
  <si>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</si>
  <si>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</si>
  <si>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</si>
  <si>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</si>
  <si>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</si>
  <si>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</si>
  <si>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</si>
  <si>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</si>
  <si>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</si>
  <si>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</si>
  <si>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</si>
  <si>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</si>
  <si>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</si>
  <si>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</si>
  <si>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</si>
  <si>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</si>
  <si>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</si>
  <si>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</si>
  <si>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</si>
  <si>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</si>
  <si>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</si>
  <si>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</si>
  <si>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</si>
  <si>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</si>
  <si>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</si>
  <si>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</si>
  <si>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</si>
  <si>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</si>
  <si>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</si>
  <si>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</si>
  <si>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</si>
  <si>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</si>
  <si>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</si>
  <si>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</si>
  <si>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</si>
  <si>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</si>
  <si>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</si>
  <si>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</si>
  <si>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</si>
  <si>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</si>
  <si>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</si>
  <si>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</si>
  <si>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</si>
  <si>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</si>
  <si>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</si>
  <si>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</si>
  <si>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</si>
  <si>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</si>
  <si>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</si>
  <si>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</si>
  <si>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</si>
  <si>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</si>
  <si>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</si>
  <si>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</si>
  <si>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</si>
  <si>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</si>
  <si>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</si>
  <si>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</si>
  <si>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</si>
  <si>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</si>
  <si>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</si>
  <si>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</si>
  <si>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</si>
  <si>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</si>
  <si>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</si>
  <si>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</si>
  <si>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</si>
  <si>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</si>
  <si>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</si>
  <si>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</si>
  <si>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</si>
  <si>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</si>
  <si>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</si>
  <si>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</si>
  <si>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</si>
  <si>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</si>
  <si>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</si>
  <si>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</si>
  <si>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</si>
  <si>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</si>
  <si>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</si>
  <si>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</si>
  <si>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</si>
  <si>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</si>
  <si>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</si>
  <si>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</si>
  <si>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</si>
  <si>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</si>
  <si>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</si>
  <si>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</si>
  <si>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</si>
  <si>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</si>
  <si>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</si>
  <si>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</si>
  <si>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</si>
  <si>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</si>
  <si>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</si>
  <si>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</si>
  <si>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</si>
  <si>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</si>
  <si>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</si>
  <si>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</si>
  <si>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</si>
  <si>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</si>
  <si>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</si>
  <si>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</si>
  <si>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</si>
  <si>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</si>
  <si>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</si>
  <si>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</si>
  <si>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</si>
  <si>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</si>
  <si>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</si>
  <si>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</si>
  <si>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</si>
  <si>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</si>
  <si>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</si>
  <si>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</si>
  <si>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</si>
  <si>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</si>
  <si>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</si>
  <si>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</si>
  <si>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</si>
  <si>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</si>
  <si>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</si>
  <si>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</si>
  <si>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</si>
  <si>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</si>
  <si>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</si>
  <si>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</si>
  <si>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</si>
  <si>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</si>
  <si>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</si>
  <si>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</si>
  <si>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</si>
  <si>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</si>
  <si>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</si>
  <si>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</si>
  <si>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</si>
  <si>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</si>
  <si>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</si>
  <si>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</si>
  <si>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</si>
  <si>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</si>
  <si>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</si>
  <si>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</si>
  <si>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</si>
  <si>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</si>
  <si>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</si>
  <si>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</si>
  <si>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</si>
  <si>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</si>
  <si>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</si>
  <si>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</si>
  <si>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</si>
  <si>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</si>
  <si>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</si>
  <si>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</si>
  <si>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</si>
  <si>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</si>
  <si>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</si>
  <si>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</si>
  <si>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</si>
  <si>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</si>
  <si>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</si>
  <si>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</si>
  <si>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</si>
  <si>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</si>
  <si>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</si>
  <si>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</si>
  <si>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</si>
  <si>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</si>
  <si>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</si>
  <si>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</si>
  <si>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</si>
  <si>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</si>
  <si>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</si>
  <si>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</si>
  <si>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</si>
  <si>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</si>
  <si>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</si>
  <si>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</si>
  <si>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</si>
  <si>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</si>
  <si>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</si>
  <si>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</si>
  <si>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</si>
  <si>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</si>
  <si>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</si>
  <si>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</si>
  <si>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</si>
  <si>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</si>
  <si>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</si>
  <si>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</si>
  <si>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</si>
  <si>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</si>
  <si>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</si>
  <si>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</si>
  <si>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</si>
  <si>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</si>
  <si>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</si>
  <si>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</si>
  <si>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</si>
  <si>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</si>
  <si>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</si>
  <si>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</si>
  <si>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</si>
  <si>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</si>
  <si>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</si>
  <si>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</si>
  <si>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</si>
  <si>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</si>
  <si>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</si>
  <si>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</si>
  <si>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</si>
  <si>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</si>
  <si>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</si>
  <si>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</si>
  <si>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</si>
  <si>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</si>
  <si>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</si>
  <si>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</si>
  <si>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</si>
  <si>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</si>
  <si>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</si>
  <si>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</si>
  <si>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</si>
  <si>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</si>
  <si>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</si>
  <si>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</si>
  <si>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</si>
  <si>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</si>
  <si>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</si>
  <si>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</si>
  <si>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</si>
  <si>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</si>
  <si>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</si>
  <si>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</si>
  <si>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</si>
  <si>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</si>
  <si>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</si>
  <si>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</si>
  <si>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</si>
  <si>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</si>
  <si>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</si>
  <si>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</si>
  <si>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</si>
  <si>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</si>
  <si>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</si>
  <si>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</si>
  <si>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</si>
  <si>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</si>
  <si>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</si>
  <si>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</si>
  <si>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</si>
  <si>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</si>
  <si>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</si>
  <si>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</si>
  <si>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</si>
  <si>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</si>
  <si>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</si>
  <si>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</si>
  <si>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</si>
  <si>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</si>
  <si>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</si>
  <si>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</si>
  <si>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</si>
  <si>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</si>
  <si>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</si>
  <si>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</si>
  <si>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</si>
  <si>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</si>
  <si>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</si>
  <si>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</si>
  <si>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</si>
  <si>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</si>
  <si>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</si>
  <si>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</si>
  <si>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</si>
  <si>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</si>
  <si>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</si>
  <si>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</si>
  <si>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</si>
  <si>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</si>
  <si>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</si>
  <si>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</si>
  <si>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</si>
  <si>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</si>
  <si>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</si>
  <si>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</si>
  <si>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</si>
  <si>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</si>
  <si>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</si>
  <si>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</si>
  <si>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</si>
  <si>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</si>
  <si>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</si>
  <si>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</si>
  <si>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</si>
  <si>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</si>
  <si>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</si>
  <si>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</si>
  <si>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</si>
  <si>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</si>
  <si>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</si>
  <si>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</si>
  <si>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</si>
  <si>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</si>
  <si>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</si>
  <si>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</si>
  <si>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</si>
  <si>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</si>
  <si>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</si>
  <si>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</si>
  <si>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</si>
  <si>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</si>
  <si>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</si>
  <si>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</si>
  <si>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</si>
  <si>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</si>
  <si>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</si>
  <si>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</si>
  <si>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</si>
  <si>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</si>
  <si>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</si>
  <si>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</si>
  <si>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</si>
  <si>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</si>
  <si>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</si>
  <si>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</si>
  <si>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</si>
  <si>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</si>
  <si>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</si>
  <si>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</si>
  <si>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</si>
  <si>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</si>
  <si>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</si>
  <si>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</si>
  <si>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</si>
  <si>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</si>
  <si>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</si>
  <si>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</si>
  <si>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</si>
  <si>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</si>
  <si>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</si>
  <si>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</si>
  <si>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</si>
  <si>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</si>
  <si>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</si>
  <si>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</si>
  <si>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</si>
  <si>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</si>
  <si>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</si>
  <si>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</si>
  <si>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</si>
  <si>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</si>
  <si>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</si>
  <si>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</si>
  <si>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</si>
  <si>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</si>
  <si>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</si>
  <si>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</si>
  <si>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</si>
  <si>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</si>
  <si>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</si>
  <si>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</si>
  <si>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</si>
  <si>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</si>
  <si>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</si>
  <si>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</si>
  <si>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</si>
  <si>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</si>
  <si>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</si>
  <si>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</si>
  <si>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</si>
  <si>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</si>
  <si>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</si>
  <si>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</si>
  <si>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</si>
  <si>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</si>
  <si>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</si>
  <si>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</si>
  <si>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</si>
  <si>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</si>
  <si>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</si>
  <si>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</si>
  <si>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</si>
  <si>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</si>
  <si>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</si>
  <si>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</si>
  <si>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</si>
  <si>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</si>
  <si>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</si>
  <si>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</si>
  <si>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</si>
  <si>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</si>
  <si>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</si>
  <si>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</si>
  <si>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</si>
  <si>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</si>
  <si>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</si>
  <si>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</si>
  <si>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</si>
  <si>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</si>
  <si>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</si>
  <si>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</si>
  <si>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</si>
  <si>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</si>
  <si>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</si>
  <si>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</si>
  <si>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</si>
  <si>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</si>
  <si>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</si>
  <si>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</si>
  <si>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</si>
  <si>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</si>
  <si>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</si>
  <si>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</si>
  <si>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</si>
  <si>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</si>
  <si>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</si>
  <si>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</si>
  <si>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</si>
  <si>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</si>
  <si>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</si>
  <si>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</si>
  <si>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</si>
  <si>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</si>
  <si>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</si>
  <si>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</si>
  <si>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</si>
  <si>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</si>
  <si>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</si>
  <si>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</si>
  <si>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</si>
  <si>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</si>
  <si>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</si>
  <si>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</si>
  <si>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</si>
  <si>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</si>
  <si>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</si>
  <si>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</si>
  <si>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</si>
  <si>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</si>
  <si>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</si>
  <si>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</si>
  <si>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</si>
  <si>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</si>
  <si>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</si>
  <si>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</si>
  <si>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</si>
  <si>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</si>
  <si>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</si>
  <si>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</si>
  <si>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</si>
  <si>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</si>
  <si>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</si>
  <si>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</si>
  <si>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</si>
  <si>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</si>
  <si>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</si>
  <si>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</si>
  <si>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</si>
  <si>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</si>
  <si>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</si>
  <si>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</si>
  <si>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</si>
  <si>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</si>
  <si>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</si>
  <si>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</si>
  <si>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</si>
  <si>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</si>
  <si>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</si>
  <si>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</si>
  <si>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</si>
  <si>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</si>
  <si>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</si>
  <si>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</si>
  <si>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</si>
  <si>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</si>
  <si>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</si>
  <si>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</si>
  <si>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</si>
  <si>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</si>
  <si>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</si>
  <si>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</si>
  <si>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</si>
  <si>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</si>
  <si>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</si>
  <si>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</si>
  <si>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</si>
  <si>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</si>
  <si>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</si>
  <si>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</si>
  <si>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</si>
  <si>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</si>
  <si>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</si>
  <si>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</si>
  <si>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</si>
  <si>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</si>
  <si>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</si>
  <si>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</si>
  <si>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</si>
  <si>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</si>
  <si>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</si>
  <si>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</si>
  <si>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</si>
  <si>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</si>
  <si>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</si>
  <si>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</si>
  <si>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</si>
  <si>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</si>
  <si>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</si>
  <si>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</si>
  <si>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</si>
  <si>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</si>
  <si>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</si>
  <si>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</si>
  <si>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</si>
  <si>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</si>
  <si>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</si>
  <si>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</si>
  <si>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</si>
  <si>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</si>
  <si>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</si>
  <si>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</si>
  <si>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</si>
  <si>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</si>
  <si>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</si>
  <si>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</si>
  <si>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</si>
  <si>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</si>
  <si>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</si>
  <si>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</si>
  <si>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</si>
  <si>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</si>
  <si>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</si>
  <si>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</si>
  <si>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</si>
  <si>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</si>
  <si>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</si>
  <si>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</si>
  <si>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</si>
  <si>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</si>
  <si>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</si>
  <si>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</si>
  <si>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</si>
  <si>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</si>
  <si>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</si>
  <si>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</si>
  <si>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</si>
  <si>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</si>
  <si>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</si>
  <si>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</si>
  <si>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</si>
  <si>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</si>
  <si>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</si>
  <si>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</si>
  <si>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</si>
  <si>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</si>
  <si>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</si>
  <si>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</si>
  <si>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</si>
  <si>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</si>
  <si>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</si>
  <si>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</si>
  <si>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</si>
  <si>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</si>
  <si>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</si>
  <si>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</si>
  <si>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</si>
  <si>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</si>
  <si>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</si>
  <si>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</si>
  <si>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</si>
  <si>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</si>
  <si>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</si>
  <si>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</si>
  <si>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</si>
  <si>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</si>
  <si>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</si>
  <si>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</si>
  <si>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</si>
  <si>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</si>
  <si>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</si>
  <si>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</si>
  <si>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</si>
  <si>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</si>
  <si>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</si>
  <si>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</si>
  <si>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</si>
  <si>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</si>
  <si>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</si>
  <si>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</si>
  <si>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</si>
  <si>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</si>
  <si>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</si>
  <si>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</si>
  <si>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</si>
  <si>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</si>
  <si>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</si>
  <si>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</si>
  <si>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</si>
  <si>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</si>
  <si>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</si>
  <si>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</si>
  <si>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</si>
  <si>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</si>
  <si>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</si>
  <si>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</si>
  <si>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</si>
  <si>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</si>
  <si>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</si>
  <si>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</si>
  <si>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</si>
  <si>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</si>
  <si>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</si>
  <si>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</si>
  <si>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</si>
  <si>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</si>
  <si>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</si>
  <si>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</si>
  <si>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</si>
  <si>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</si>
  <si>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</si>
  <si>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</si>
  <si>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</si>
  <si>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</si>
  <si>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</si>
  <si>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</si>
  <si>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</si>
  <si>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</si>
  <si>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</si>
  <si>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</si>
  <si>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</si>
  <si>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</si>
  <si>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</si>
  <si>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</si>
  <si>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</si>
  <si>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</si>
  <si>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</si>
  <si>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</si>
  <si>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</si>
  <si>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</si>
  <si>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</si>
  <si>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</si>
  <si>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</si>
  <si>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</si>
  <si>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</si>
  <si>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</si>
  <si>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</si>
  <si>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</si>
  <si>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</si>
  <si>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</si>
  <si>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</si>
  <si>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</si>
  <si>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</si>
  <si>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</si>
  <si>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</si>
  <si>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</si>
  <si>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</si>
  <si>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</si>
  <si>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</si>
  <si>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</si>
  <si>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</si>
  <si>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</si>
  <si>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</si>
  <si>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</si>
  <si>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</si>
  <si>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</si>
  <si>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</si>
  <si>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</si>
  <si>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</si>
  <si>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</si>
  <si>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</si>
  <si>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</si>
  <si>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</si>
  <si>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</si>
  <si>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</si>
  <si>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</si>
  <si>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</si>
  <si>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</si>
  <si>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</si>
  <si>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</si>
  <si>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</si>
  <si>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</si>
  <si>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</si>
  <si>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</si>
  <si>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</si>
  <si>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</si>
  <si>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</si>
  <si>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</si>
  <si>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</si>
  <si>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</si>
  <si>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</si>
  <si>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</si>
  <si>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</si>
  <si>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</si>
  <si>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</si>
  <si>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</si>
  <si>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</si>
  <si>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</si>
  <si>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</si>
  <si>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</si>
  <si>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</si>
  <si>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</si>
  <si>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</si>
  <si>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</si>
  <si>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</si>
  <si>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</si>
  <si>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</si>
  <si>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</si>
  <si>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</si>
  <si>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</si>
  <si>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</si>
  <si>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</si>
  <si>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</si>
  <si>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</si>
  <si>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</si>
  <si>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</si>
  <si>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</si>
  <si>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</si>
  <si>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</si>
  <si>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</si>
  <si>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</si>
  <si>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</si>
  <si>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</si>
  <si>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</si>
  <si>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</si>
  <si>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</si>
  <si>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</si>
  <si>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</si>
  <si>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</si>
  <si>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</si>
  <si>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</si>
  <si>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</si>
  <si>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</si>
  <si>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</si>
  <si>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</si>
  <si>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</si>
  <si>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</si>
  <si>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</si>
  <si>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</si>
  <si>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</si>
  <si>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</si>
  <si>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</si>
  <si>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</si>
  <si>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</si>
  <si>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</si>
  <si>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</si>
  <si>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</si>
  <si>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</si>
  <si>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</si>
  <si>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</si>
  <si>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</si>
  <si>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</si>
  <si>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</si>
  <si>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</si>
  <si>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</si>
  <si>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</si>
  <si>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</si>
  <si>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</si>
  <si>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</si>
  <si>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</si>
  <si>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</si>
  <si>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</si>
  <si>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</si>
  <si>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</si>
  <si>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</si>
  <si>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</si>
  <si>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</si>
  <si>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</si>
  <si>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</si>
  <si>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</si>
  <si>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</si>
  <si>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</si>
  <si>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</si>
  <si>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</si>
  <si>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</si>
  <si>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</si>
  <si>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</si>
  <si>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</si>
  <si>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</si>
  <si>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</si>
  <si>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</si>
  <si>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</si>
  <si>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</si>
  <si>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</si>
  <si>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</si>
  <si>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</si>
  <si>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</si>
  <si>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</si>
  <si>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</si>
  <si>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</si>
  <si>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</si>
  <si>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</si>
  <si>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</si>
  <si>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</si>
  <si>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</si>
  <si>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</si>
  <si>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</si>
  <si>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</si>
  <si>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</si>
  <si>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</si>
  <si>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</si>
  <si>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</si>
  <si>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</si>
  <si>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</si>
  <si>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</si>
  <si>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</si>
  <si>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</si>
  <si>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</si>
  <si>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</si>
  <si>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</si>
  <si>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</si>
  <si>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</si>
  <si>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</si>
  <si>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</si>
  <si>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</si>
  <si>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</si>
  <si>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</si>
  <si>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</si>
  <si>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</si>
  <si>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</si>
  <si>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</si>
  <si>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</si>
  <si>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</si>
  <si>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</si>
  <si>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</si>
  <si>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</si>
  <si>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</si>
  <si>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</si>
  <si>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</si>
  <si>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</si>
  <si>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</si>
  <si>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</si>
  <si>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</si>
  <si>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</si>
  <si>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</si>
  <si>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</si>
  <si>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</si>
  <si>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</si>
  <si>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</si>
  <si>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</si>
  <si>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</si>
  <si>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</si>
  <si>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</si>
  <si>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</si>
  <si>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</si>
  <si>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</si>
  <si>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</si>
  <si>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</si>
  <si>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</si>
  <si>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</si>
  <si>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</si>
  <si>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</si>
  <si>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</si>
  <si>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</si>
  <si>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</si>
  <si>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</si>
  <si>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</si>
  <si>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</si>
  <si>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</si>
  <si>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</si>
  <si>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</si>
  <si>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</si>
  <si>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</si>
  <si>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</si>
  <si>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</si>
  <si>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</si>
  <si>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</si>
  <si>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</si>
  <si>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</si>
  <si>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</si>
  <si>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</si>
  <si>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</si>
  <si>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</si>
  <si>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</si>
  <si>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</si>
  <si>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</si>
  <si>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</si>
  <si>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</si>
  <si>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</si>
  <si>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</si>
  <si>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</si>
  <si>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</si>
  <si>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</si>
  <si>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</si>
  <si>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</si>
  <si>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</si>
  <si>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</si>
  <si>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</si>
  <si>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</si>
  <si>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</si>
  <si>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</si>
  <si>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</si>
  <si>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</si>
  <si>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</si>
  <si>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</si>
  <si>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</si>
  <si>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</si>
  <si>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</si>
  <si>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</si>
  <si>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</si>
  <si>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</si>
  <si>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</si>
  <si>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</si>
  <si>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</si>
  <si>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</si>
  <si>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</si>
  <si>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</si>
  <si>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</si>
  <si>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</si>
  <si>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</si>
  <si>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</si>
  <si>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</si>
  <si>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</si>
  <si>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</si>
  <si>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</si>
  <si>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</si>
  <si>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</si>
  <si>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</si>
  <si>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</si>
  <si>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</si>
  <si>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</si>
  <si>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</si>
  <si>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</si>
  <si>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</si>
  <si>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</si>
  <si>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</si>
  <si>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</si>
  <si>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</si>
  <si>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</si>
  <si>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</si>
  <si>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</si>
  <si>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</si>
  <si>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</si>
  <si>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</si>
  <si>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</si>
  <si>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</si>
  <si>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</si>
  <si>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</si>
  <si>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</si>
  <si>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</si>
  <si>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</si>
  <si>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</si>
  <si>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</si>
  <si>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</si>
  <si>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</si>
  <si>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</si>
  <si>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</si>
  <si>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</si>
  <si>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</si>
  <si>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</si>
  <si>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</si>
  <si>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</si>
  <si>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</si>
  <si>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</si>
  <si>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</si>
  <si>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</si>
  <si>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</si>
  <si>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</si>
  <si>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</si>
  <si>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</si>
  <si>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</si>
  <si>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</si>
  <si>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</si>
  <si>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</si>
  <si>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</si>
  <si>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</si>
  <si>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</si>
  <si>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</si>
  <si>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</si>
  <si>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</si>
  <si>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</si>
  <si>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</si>
  <si>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</si>
  <si>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</si>
  <si>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</si>
  <si>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</si>
  <si>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</si>
  <si>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</si>
  <si>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</si>
  <si>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</si>
  <si>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</si>
  <si>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</si>
  <si>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</si>
  <si>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</si>
  <si>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</si>
  <si>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</si>
  <si>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</si>
  <si>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</si>
  <si>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</si>
  <si>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</si>
  <si>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</si>
  <si>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</si>
  <si>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</si>
  <si>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</si>
  <si>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</si>
  <si>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</si>
  <si>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</si>
  <si>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</si>
  <si>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</si>
  <si>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</si>
  <si>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</si>
  <si>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</si>
  <si>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</si>
  <si>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</si>
  <si>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</si>
  <si>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</si>
  <si>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</si>
  <si>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</si>
  <si>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</si>
  <si>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</si>
  <si>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</si>
  <si>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</si>
  <si>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</si>
  <si>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</si>
  <si>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</si>
  <si>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</si>
  <si>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</si>
  <si>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</si>
  <si>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</si>
  <si>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</si>
  <si>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</si>
  <si>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</si>
  <si>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</si>
  <si>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</si>
  <si>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</si>
  <si>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</si>
  <si>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</si>
  <si>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</si>
  <si>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</si>
  <si>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</si>
  <si>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</si>
  <si>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</si>
  <si>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</si>
  <si>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</si>
  <si>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</si>
  <si>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</si>
  <si>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</si>
  <si>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</si>
  <si>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</si>
  <si>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</si>
  <si>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</si>
  <si>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</si>
  <si>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</si>
  <si>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</si>
  <si>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</si>
  <si>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</si>
  <si>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</si>
  <si>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</si>
  <si>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</si>
  <si>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</si>
  <si>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</si>
  <si>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</si>
  <si>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</si>
  <si>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</si>
  <si>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</si>
  <si>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</si>
  <si>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</si>
  <si>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</si>
  <si>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</si>
  <si>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</si>
  <si>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</si>
  <si>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</si>
  <si>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</si>
  <si>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</si>
  <si>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</si>
  <si>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</si>
  <si>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</si>
  <si>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</si>
  <si>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</si>
  <si>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</si>
  <si>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</si>
  <si>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</si>
  <si>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</si>
  <si>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</si>
  <si>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</si>
  <si>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</si>
  <si>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</si>
  <si>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</si>
  <si>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</si>
  <si>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</si>
  <si>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</si>
  <si>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</si>
  <si>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</si>
  <si>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</si>
  <si>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</si>
  <si>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</si>
  <si>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</si>
  <si>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</si>
  <si>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</si>
  <si>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</si>
  <si>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</si>
  <si>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</si>
  <si>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</si>
  <si>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</si>
  <si>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</si>
  <si>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</si>
  <si>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</si>
  <si>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</si>
  <si>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</si>
  <si>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</si>
  <si>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</si>
  <si>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</si>
  <si>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</si>
  <si>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</si>
  <si>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</si>
  <si>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</si>
  <si>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</si>
  <si>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</si>
  <si>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</si>
  <si>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</si>
  <si>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</si>
  <si>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</si>
  <si>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</si>
  <si>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</si>
  <si>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</si>
  <si>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</si>
  <si>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</si>
  <si>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</si>
  <si>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</si>
  <si>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</si>
  <si>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</si>
  <si>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</si>
  <si>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</si>
  <si>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</si>
  <si>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</si>
  <si>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</si>
  <si>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</si>
  <si>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</si>
  <si>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</si>
  <si>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</si>
  <si>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</si>
  <si>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</si>
  <si>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</si>
  <si>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</si>
  <si>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</si>
  <si>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</si>
  <si>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</si>
  <si>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</si>
  <si>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</si>
  <si>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</si>
  <si>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</si>
  <si>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</si>
  <si>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</si>
  <si>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</si>
  <si>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</si>
  <si>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</si>
  <si>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</si>
  <si>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</si>
  <si>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</si>
  <si>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</si>
  <si>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</si>
  <si>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</si>
  <si>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</si>
  <si>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</si>
  <si>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</si>
  <si>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</si>
  <si>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</si>
  <si>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</si>
  <si>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</si>
  <si>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</si>
  <si>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</si>
  <si>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</si>
  <si>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</si>
  <si>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</si>
  <si>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</si>
  <si>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</si>
  <si>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</si>
  <si>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</si>
  <si>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</si>
  <si>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</si>
  <si>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</si>
  <si>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</si>
  <si>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</si>
  <si>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</si>
  <si>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</si>
  <si>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</si>
  <si>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</si>
  <si>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</si>
  <si>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</si>
  <si>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</si>
  <si>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</si>
  <si>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</si>
  <si>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</si>
  <si>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</si>
  <si>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</si>
  <si>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</si>
  <si>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</si>
  <si>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</si>
  <si>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</si>
  <si>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</si>
  <si>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</si>
  <si>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</si>
  <si>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</si>
  <si>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</si>
  <si>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</si>
  <si>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</si>
  <si>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</si>
  <si>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</si>
  <si>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</si>
  <si>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</si>
  <si>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</si>
  <si>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</si>
  <si>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</si>
  <si>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</si>
  <si>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</si>
  <si>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</si>
  <si>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</si>
  <si>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</si>
  <si>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</si>
  <si>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</si>
  <si>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</si>
  <si>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</si>
  <si>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</si>
  <si>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</si>
  <si>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</si>
  <si>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</si>
  <si>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</si>
  <si>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</si>
  <si>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</si>
  <si>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</si>
  <si>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</si>
  <si>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</si>
  <si>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</si>
  <si>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</si>
  <si>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</si>
  <si>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</si>
  <si>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</si>
  <si>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</si>
  <si>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</si>
  <si>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</si>
  <si>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</si>
  <si>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</si>
  <si>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</si>
  <si>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</si>
  <si>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</si>
  <si>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</si>
  <si>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</si>
  <si>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</si>
  <si>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</si>
  <si>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</si>
  <si>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</si>
  <si>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</si>
  <si>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</si>
  <si>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</si>
  <si>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</si>
  <si>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</si>
  <si>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</si>
  <si>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</si>
  <si>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</si>
  <si>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</si>
  <si>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</si>
  <si>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</si>
  <si>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</si>
  <si>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</si>
  <si>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</si>
  <si>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</si>
  <si>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</si>
  <si>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</si>
  <si>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</si>
  <si>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</si>
  <si>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</si>
  <si>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</si>
  <si>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</si>
  <si>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</si>
  <si>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</si>
  <si>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</si>
  <si>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</si>
  <si>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</si>
  <si>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</si>
  <si>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</si>
  <si>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</si>
  <si>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</si>
  <si>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</si>
  <si>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</si>
  <si>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</si>
  <si>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</si>
  <si>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</si>
  <si>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</si>
  <si>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</si>
  <si>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</si>
  <si>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</si>
  <si>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</si>
  <si>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</si>
  <si>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</si>
  <si>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</si>
  <si>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</si>
  <si>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</si>
  <si>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</si>
  <si>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</si>
  <si>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</si>
  <si>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</si>
  <si>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</si>
  <si>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</si>
  <si>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</si>
  <si>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</si>
  <si>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</si>
  <si>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</si>
  <si>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</si>
  <si>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</si>
  <si>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</si>
  <si>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</si>
  <si>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</si>
  <si>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</si>
  <si>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</si>
  <si>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</si>
  <si>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</si>
  <si>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</si>
  <si>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</si>
  <si>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</si>
  <si>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</si>
  <si>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</si>
  <si>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</si>
  <si>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</si>
  <si>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</si>
  <si>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</si>
  <si>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</si>
  <si>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</si>
  <si>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</si>
  <si>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</si>
  <si>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</si>
  <si>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</si>
  <si>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</si>
  <si>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</si>
  <si>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</si>
  <si>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</si>
  <si>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</si>
  <si>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</si>
  <si>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</si>
  <si>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</si>
  <si>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</si>
  <si>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</si>
  <si>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</si>
  <si>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</si>
  <si>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</si>
  <si>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</si>
  <si>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</si>
  <si>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</si>
  <si>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</si>
  <si>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</si>
  <si>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</si>
  <si>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</si>
  <si>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</si>
  <si>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</si>
  <si>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</si>
  <si>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</si>
  <si>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</si>
  <si>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</si>
  <si>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</si>
  <si>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</si>
  <si>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</si>
  <si>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</si>
  <si>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</si>
  <si>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</si>
  <si>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</si>
  <si>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</si>
  <si>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</si>
  <si>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</si>
  <si>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</si>
  <si>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</si>
  <si>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</si>
  <si>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</si>
  <si>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</si>
  <si>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</si>
  <si>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</si>
  <si>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</si>
  <si>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</si>
  <si>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</si>
  <si>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</si>
  <si>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</si>
  <si>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</si>
  <si>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</si>
  <si>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</si>
  <si>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</si>
  <si>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</si>
  <si>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</si>
  <si>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</si>
  <si>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</si>
  <si>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</si>
  <si>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</si>
  <si>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</si>
  <si>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</si>
  <si>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</si>
  <si>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</si>
  <si>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</si>
  <si>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</si>
  <si>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</si>
  <si>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</si>
  <si>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</si>
  <si>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</si>
  <si>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</si>
  <si>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</si>
  <si>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</si>
  <si>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</si>
  <si>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</si>
  <si>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</si>
  <si>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</si>
  <si>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</si>
  <si>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</si>
  <si>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</si>
  <si>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</si>
  <si>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</si>
  <si>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</si>
  <si>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</si>
  <si>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</si>
  <si>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</si>
  <si>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</si>
  <si>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</si>
  <si>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</si>
  <si>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</si>
  <si>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</si>
  <si>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</si>
  <si>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</si>
  <si>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</si>
  <si>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</si>
  <si>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</si>
  <si>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</si>
  <si>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</si>
  <si>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</si>
  <si>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</si>
  <si>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</si>
  <si>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</si>
  <si>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</si>
  <si>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</si>
  <si>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</si>
  <si>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</si>
  <si>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</si>
  <si>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</si>
  <si>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</si>
  <si>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</si>
  <si>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</si>
  <si>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</si>
  <si>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</si>
  <si>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</si>
  <si>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</si>
  <si>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</si>
  <si>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</si>
  <si>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</si>
  <si>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</si>
  <si>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</si>
  <si>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</si>
  <si>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</si>
  <si>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</si>
  <si>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</si>
  <si>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</si>
  <si>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</si>
  <si>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</si>
  <si>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</si>
  <si>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</si>
  <si>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</si>
  <si>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</si>
  <si>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</si>
  <si>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</si>
  <si>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</si>
  <si>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</si>
  <si>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</si>
  <si>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</si>
  <si>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</si>
  <si>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</si>
  <si>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</si>
  <si>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</si>
  <si>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</si>
  <si>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</si>
  <si>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</si>
  <si>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</si>
  <si>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</si>
  <si>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</si>
  <si>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</si>
  <si>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</si>
  <si>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</si>
  <si>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</si>
  <si>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</si>
  <si>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</si>
  <si>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</si>
  <si>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</si>
  <si>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</si>
  <si>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</si>
  <si>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</si>
  <si>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</si>
  <si>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</si>
  <si>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</si>
  <si>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</si>
  <si>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</si>
  <si>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</si>
  <si>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</si>
  <si>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</si>
  <si>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</si>
  <si>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</si>
  <si>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</si>
  <si>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</si>
  <si>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</si>
  <si>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</si>
  <si>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</si>
  <si>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</si>
  <si>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</si>
  <si>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</si>
  <si>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</si>
  <si>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</si>
  <si>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</si>
  <si>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</si>
  <si>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</si>
  <si>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</si>
  <si>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</si>
  <si>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</si>
  <si>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</si>
  <si>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</si>
  <si>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</si>
  <si>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</si>
  <si>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</si>
  <si>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</si>
  <si>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</si>
  <si>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</si>
  <si>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</si>
  <si>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</si>
  <si>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</si>
  <si>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</si>
  <si>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</si>
  <si>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</si>
  <si>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</si>
  <si>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</si>
  <si>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</si>
  <si>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</si>
  <si>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</si>
  <si>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</si>
  <si>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</si>
  <si>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</si>
  <si>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</si>
  <si>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</si>
  <si>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</si>
  <si>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</si>
  <si>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</si>
  <si>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</si>
  <si>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</si>
  <si>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</si>
  <si>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</si>
  <si>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</si>
  <si>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</si>
  <si>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</si>
  <si>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</si>
  <si>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</si>
  <si>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</si>
  <si>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</si>
  <si>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</si>
  <si>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</si>
  <si>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</si>
  <si>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</si>
  <si>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</si>
  <si>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</si>
  <si>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</si>
  <si>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</si>
  <si>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</si>
  <si>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</si>
  <si>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</si>
  <si>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</si>
  <si>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</si>
  <si>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</si>
  <si>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</si>
  <si>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</si>
  <si>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</si>
  <si>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</si>
  <si>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</si>
  <si>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</si>
  <si>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</si>
  <si>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</si>
  <si>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</si>
  <si>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</si>
  <si>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</si>
  <si>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</si>
  <si>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</si>
  <si>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</si>
  <si>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</si>
  <si>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</si>
  <si>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</si>
  <si>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</si>
  <si>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</si>
  <si>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</si>
  <si>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</si>
  <si>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</si>
  <si>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</si>
  <si>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</si>
  <si>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</si>
  <si>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</si>
  <si>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</si>
  <si>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</si>
  <si>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</si>
  <si>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</si>
  <si>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</si>
  <si>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</si>
  <si>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</si>
  <si>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</si>
  <si>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</si>
  <si>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</si>
  <si>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</si>
  <si>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</si>
  <si>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</si>
  <si>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</si>
  <si>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</si>
  <si>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</si>
  <si>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</si>
  <si>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</si>
  <si>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</si>
  <si>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</si>
  <si>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</si>
  <si>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</si>
  <si>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</si>
  <si>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</si>
  <si>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</si>
  <si>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</si>
  <si>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</si>
  <si>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</si>
  <si>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</si>
  <si>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</si>
  <si>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</si>
  <si>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</si>
  <si>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</si>
  <si>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</si>
  <si>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</si>
  <si>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</si>
  <si>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</si>
  <si>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</si>
  <si>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</si>
  <si>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</si>
  <si>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</si>
  <si>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</si>
  <si>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</si>
  <si>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</si>
  <si>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</si>
  <si>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</si>
  <si>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</si>
  <si>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</si>
  <si>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</si>
  <si>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</si>
  <si>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</si>
  <si>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</si>
  <si>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</si>
  <si>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</si>
  <si>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</si>
  <si>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</si>
  <si>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</si>
  <si>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</si>
  <si>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</si>
  <si>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</si>
  <si>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</si>
  <si>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</si>
  <si>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</si>
  <si>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</si>
  <si>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</si>
  <si>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</si>
  <si>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</si>
  <si>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</si>
  <si>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</si>
  <si>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</si>
  <si>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</si>
  <si>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</si>
  <si>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</si>
  <si>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</si>
  <si>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</si>
  <si>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</si>
  <si>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</si>
  <si>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</si>
  <si>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</si>
  <si>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</si>
  <si>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</si>
  <si>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</si>
  <si>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</si>
  <si>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</si>
  <si>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</si>
  <si>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</si>
  <si>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</si>
  <si>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</si>
  <si>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</si>
  <si>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</si>
  <si>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</si>
  <si>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</si>
  <si>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</si>
  <si>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</si>
  <si>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</si>
  <si>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</si>
  <si>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</si>
  <si>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</si>
  <si>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</si>
  <si>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</si>
  <si>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</si>
  <si>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</si>
  <si>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</si>
  <si>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</si>
  <si>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</si>
  <si>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</si>
  <si>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</si>
  <si>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</si>
  <si>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</si>
  <si>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</si>
  <si>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</si>
  <si>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</si>
  <si>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</si>
  <si>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</si>
  <si>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</si>
  <si>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</si>
  <si>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</si>
  <si>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</si>
  <si>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</si>
  <si>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</si>
  <si>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</si>
  <si>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</si>
  <si>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</si>
  <si>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</si>
  <si>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</si>
  <si>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</si>
  <si>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</si>
  <si>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</si>
  <si>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</si>
  <si>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</si>
  <si>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</si>
  <si>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</si>
  <si>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</si>
  <si>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</si>
  <si>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</si>
  <si>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</si>
  <si>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</si>
  <si>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</si>
  <si>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</si>
  <si>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</si>
  <si>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</si>
  <si>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</si>
  <si>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</si>
  <si>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</si>
  <si>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</si>
  <si>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</si>
  <si>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</si>
  <si>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</si>
  <si>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</si>
  <si>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</si>
  <si>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</si>
  <si>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</si>
  <si>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</si>
  <si>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</si>
  <si>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</si>
  <si>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</si>
  <si>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</si>
  <si>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</si>
  <si>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</si>
  <si>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</si>
  <si>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</si>
  <si>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</si>
  <si>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</si>
  <si>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</si>
  <si>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</si>
  <si>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</si>
  <si>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</si>
  <si>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</si>
  <si>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</si>
  <si>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</si>
  <si>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</si>
  <si>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</si>
  <si>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</si>
  <si>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</si>
  <si>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</si>
  <si>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</si>
  <si>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</si>
  <si>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</si>
  <si>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</si>
  <si>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</si>
  <si>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</si>
  <si>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</si>
  <si>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</si>
  <si>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</si>
  <si>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</si>
  <si>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</si>
  <si>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</si>
  <si>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</si>
  <si>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</si>
  <si>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</si>
  <si>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</si>
  <si>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</si>
  <si>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</si>
  <si>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</si>
  <si>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</si>
  <si>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</si>
  <si>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</si>
  <si>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</si>
  <si>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</si>
  <si>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</si>
  <si>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</si>
  <si>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</si>
  <si>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</si>
  <si>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</si>
  <si>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</si>
  <si>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</si>
  <si>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</si>
  <si>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</si>
  <si>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</si>
  <si>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</si>
  <si>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</si>
  <si>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</si>
  <si>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</si>
  <si>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</si>
  <si>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</si>
  <si>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</si>
  <si>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</si>
  <si>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</si>
  <si>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</si>
  <si>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</si>
  <si>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</si>
  <si>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</si>
  <si>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</si>
  <si>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</si>
  <si>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</si>
  <si>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</si>
  <si>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</si>
  <si>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</si>
  <si>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</si>
  <si>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</si>
  <si>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</si>
  <si>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</si>
  <si>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</si>
  <si>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</si>
  <si>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</si>
  <si>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</si>
  <si>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</si>
  <si>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</si>
  <si>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</si>
  <si>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</si>
  <si>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</si>
  <si>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</si>
  <si>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</si>
  <si>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</si>
  <si>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</si>
  <si>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</si>
  <si>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</si>
  <si>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</si>
  <si>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</si>
  <si>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</si>
  <si>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</si>
  <si>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</si>
  <si>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</si>
  <si>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</si>
  <si>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</si>
  <si>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</si>
  <si>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</si>
  <si>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</si>
  <si>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</si>
  <si>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</si>
  <si>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</si>
  <si>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</si>
  <si>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</si>
  <si>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</si>
  <si>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</si>
  <si>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</si>
  <si>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</si>
  <si>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</si>
  <si>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</si>
  <si>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</si>
  <si>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</si>
  <si>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</si>
  <si>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</si>
  <si>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</si>
  <si>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</si>
  <si>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</si>
  <si>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</si>
  <si>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</si>
  <si>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</si>
  <si>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</si>
  <si>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</si>
  <si>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</si>
  <si>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</si>
  <si>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</si>
  <si>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</si>
  <si>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</si>
  <si>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</si>
  <si>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</si>
  <si>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</si>
  <si>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</si>
  <si>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</si>
  <si>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</si>
  <si>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</si>
  <si>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</si>
  <si>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</si>
  <si>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</si>
  <si>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</si>
  <si>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</si>
  <si>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</si>
  <si>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</si>
  <si>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</si>
  <si>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</si>
  <si>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</si>
  <si>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</si>
  <si>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</si>
  <si>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</si>
  <si>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</si>
  <si>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</si>
  <si>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</si>
  <si>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</si>
  <si>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</si>
  <si>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</si>
  <si>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</si>
  <si>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</si>
  <si>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</si>
  <si>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</si>
  <si>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</si>
  <si>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</si>
  <si>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</si>
  <si>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</si>
  <si>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</si>
  <si>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</si>
  <si>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</si>
  <si>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</si>
  <si>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</si>
  <si>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</si>
  <si>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</si>
  <si>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</si>
  <si>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</si>
  <si>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</si>
  <si>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</si>
  <si>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</si>
  <si>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</si>
  <si>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</si>
  <si>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</si>
  <si>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</si>
  <si>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</si>
  <si>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</si>
  <si>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</si>
  <si>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</si>
  <si>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</si>
  <si>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</si>
  <si>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</si>
  <si>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</si>
  <si>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</si>
  <si>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</si>
  <si>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</si>
  <si>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</si>
  <si>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</si>
  <si>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</si>
  <si>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</si>
  <si>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</si>
  <si>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</si>
  <si>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</si>
  <si>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</si>
  <si>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</si>
  <si>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</si>
  <si>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</si>
  <si>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</si>
  <si>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</si>
  <si>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</si>
  <si>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</si>
  <si>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</si>
  <si>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</si>
  <si>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</si>
  <si>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</si>
  <si>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</si>
  <si>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</si>
  <si>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</si>
  <si>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</si>
  <si>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</si>
  <si>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</si>
  <si>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</si>
  <si>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</si>
  <si>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</si>
  <si>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</si>
  <si>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</si>
  <si>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</si>
  <si>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</si>
  <si>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</si>
  <si>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</si>
  <si>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</si>
  <si>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</si>
  <si>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</si>
  <si>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</si>
  <si>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</si>
  <si>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</si>
  <si>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</si>
  <si>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</si>
  <si>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</si>
  <si>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</si>
  <si>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</si>
  <si>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</si>
  <si>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</si>
  <si>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</si>
  <si>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</si>
  <si>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</si>
  <si>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</si>
  <si>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</si>
  <si>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</si>
  <si>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</si>
  <si>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</si>
  <si>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</si>
  <si>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</si>
  <si>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</si>
  <si>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</si>
  <si>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</si>
  <si>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</si>
  <si>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</si>
  <si>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</si>
  <si>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</si>
  <si>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</si>
  <si>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</si>
  <si>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</si>
  <si>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</si>
  <si>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</si>
  <si>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</si>
  <si>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</si>
  <si>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</si>
  <si>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</si>
  <si>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</si>
  <si>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</si>
  <si>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</si>
  <si>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</si>
  <si>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</si>
  <si>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</si>
  <si>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</si>
  <si>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</si>
  <si>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</si>
  <si>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</si>
  <si>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</si>
  <si>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</si>
  <si>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</si>
  <si>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</si>
  <si>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</si>
  <si>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</si>
  <si>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</si>
  <si>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</si>
  <si>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</si>
  <si>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</si>
  <si>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</si>
  <si>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</si>
  <si>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</si>
  <si>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</si>
  <si>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</si>
  <si>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</si>
  <si>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</si>
  <si>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</si>
  <si>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</si>
  <si>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</si>
  <si>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</si>
  <si>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</si>
  <si>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</si>
  <si>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</si>
  <si>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</si>
  <si>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</si>
  <si>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</si>
  <si>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</si>
  <si>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</si>
  <si>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</si>
  <si>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</si>
  <si>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</si>
  <si>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</si>
  <si>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</si>
  <si>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</si>
  <si>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</si>
  <si>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</si>
  <si>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</si>
  <si>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</si>
  <si>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</si>
  <si>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</si>
  <si>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</si>
  <si>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</si>
  <si>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</si>
  <si>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</si>
  <si>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</si>
  <si>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</si>
  <si>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</si>
  <si>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</si>
  <si>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</si>
  <si>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</si>
  <si>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</si>
  <si>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</si>
  <si>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</si>
  <si>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</si>
  <si>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</si>
  <si>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</si>
  <si>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</si>
  <si>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</si>
  <si>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</si>
  <si>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</si>
  <si>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</si>
  <si>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</si>
  <si>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</si>
  <si>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</si>
  <si>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</si>
  <si>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</si>
  <si>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</si>
  <si>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</si>
  <si>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</si>
  <si>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</si>
  <si>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</si>
  <si>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</si>
  <si>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</si>
  <si>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</si>
  <si>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</si>
  <si>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</si>
  <si>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</si>
  <si>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</si>
  <si>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</si>
  <si>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</si>
  <si>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</si>
  <si>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</si>
  <si>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</si>
  <si>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</si>
  <si>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</si>
  <si>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</si>
  <si>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</si>
  <si>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</si>
  <si>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</si>
  <si>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</si>
  <si>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</si>
  <si>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</si>
  <si>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</si>
  <si>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</si>
  <si>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</si>
  <si>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</si>
  <si>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</si>
  <si>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</si>
  <si>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</si>
  <si>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</si>
  <si>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</si>
  <si>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</si>
  <si>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</si>
  <si>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</si>
  <si>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</si>
  <si>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</si>
  <si>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</si>
  <si>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</si>
  <si>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</si>
  <si>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</si>
  <si>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</si>
  <si>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</si>
  <si>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</si>
  <si>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</si>
  <si>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</si>
  <si>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</si>
  <si>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</si>
  <si>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</si>
  <si>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</si>
  <si>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</si>
  <si>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</si>
  <si>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</si>
  <si>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</si>
  <si>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</si>
  <si>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</si>
  <si>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</si>
  <si>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</si>
  <si>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</si>
  <si>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</si>
  <si>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</si>
  <si>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</si>
  <si>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</si>
  <si>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</si>
  <si>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</si>
  <si>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</si>
  <si>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</si>
  <si>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</si>
  <si>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</si>
  <si>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</si>
  <si>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</si>
  <si>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</si>
  <si>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</si>
  <si>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</si>
  <si>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</si>
  <si>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</si>
  <si>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</si>
  <si>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</si>
  <si>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</si>
  <si>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</si>
  <si>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</si>
  <si>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</si>
  <si>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</si>
  <si>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</si>
  <si>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</si>
  <si>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</si>
  <si>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</si>
  <si>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</si>
  <si>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</si>
  <si>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</si>
  <si>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</si>
  <si>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</si>
  <si>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</si>
  <si>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</si>
  <si>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</si>
  <si>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</si>
  <si>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</si>
  <si>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</si>
  <si>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</si>
  <si>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</si>
  <si>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</si>
  <si>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</si>
  <si>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</si>
  <si>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</si>
  <si>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</si>
  <si>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</si>
  <si>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</si>
  <si>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</si>
  <si>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</si>
  <si>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</si>
  <si>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</si>
  <si>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</si>
  <si>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</si>
  <si>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</si>
  <si>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</si>
  <si>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</si>
  <si>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</si>
  <si>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</si>
  <si>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</si>
  <si>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</si>
  <si>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</si>
  <si>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</si>
  <si>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</si>
  <si>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</si>
  <si>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</si>
  <si>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</si>
  <si>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</si>
  <si>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</si>
  <si>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</si>
  <si>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</si>
  <si>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</si>
  <si>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</si>
  <si>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</si>
  <si>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</si>
  <si>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</si>
  <si>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</si>
  <si>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</si>
  <si>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</si>
  <si>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</si>
  <si>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</si>
  <si>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</si>
  <si>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</si>
  <si>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</si>
  <si>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</si>
  <si>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</si>
  <si>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</si>
  <si>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</si>
  <si>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</si>
  <si>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</si>
  <si>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</si>
  <si>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</si>
  <si>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</si>
  <si>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</si>
  <si>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</si>
  <si>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</si>
  <si>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</si>
  <si>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</si>
  <si>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</si>
  <si>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</si>
  <si>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</si>
  <si>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</si>
  <si>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</si>
  <si>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</si>
  <si>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</si>
  <si>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</si>
  <si>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</si>
  <si>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</si>
  <si>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</si>
  <si>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</si>
  <si>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</si>
  <si>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</si>
  <si>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</si>
  <si>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</si>
  <si>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</si>
  <si>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</si>
  <si>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</si>
  <si>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</si>
  <si>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</si>
  <si>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</si>
  <si>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</si>
  <si>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</si>
  <si>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</si>
  <si>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</si>
  <si>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</si>
  <si>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</si>
  <si>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</si>
  <si>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</si>
  <si>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</si>
  <si>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</si>
  <si>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</si>
  <si>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</si>
  <si>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</si>
  <si>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</si>
  <si>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</si>
  <si>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</si>
  <si>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</si>
  <si>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</si>
  <si>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</si>
  <si>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</si>
  <si>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</si>
  <si>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</si>
  <si>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</si>
  <si>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</si>
  <si>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</si>
  <si>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</si>
  <si>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</si>
  <si>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</si>
  <si>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</si>
  <si>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</si>
  <si>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</si>
  <si>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</si>
  <si>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</si>
  <si>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</si>
  <si>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</si>
  <si>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</si>
  <si>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</si>
  <si>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</si>
  <si>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</si>
  <si>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</si>
  <si>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</si>
  <si>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</si>
  <si>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</si>
  <si>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</si>
  <si>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</si>
  <si>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</si>
  <si>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</si>
  <si>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</si>
  <si>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</si>
  <si>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</si>
  <si>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</si>
  <si>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</si>
  <si>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</si>
  <si>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</si>
  <si>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</si>
  <si>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</si>
  <si>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</si>
  <si>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</si>
  <si>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</si>
  <si>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</si>
  <si>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</si>
  <si>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</si>
  <si>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</si>
  <si>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</si>
  <si>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</si>
  <si>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</si>
  <si>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</si>
  <si>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</si>
  <si>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</si>
  <si>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</si>
  <si>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</si>
  <si>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</si>
  <si>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</si>
  <si>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</si>
  <si>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</si>
  <si>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</si>
  <si>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</si>
  <si>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</si>
  <si>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</si>
  <si>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</si>
  <si>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</si>
  <si>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</si>
  <si>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</si>
  <si>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</si>
  <si>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</si>
  <si>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</si>
  <si>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</si>
  <si>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</si>
  <si>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</si>
  <si>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</si>
  <si>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</si>
  <si>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</si>
  <si>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</si>
  <si>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</si>
  <si>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</si>
  <si>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</si>
  <si>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</si>
  <si>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</si>
  <si>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</si>
  <si>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</si>
  <si>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</si>
  <si>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</si>
  <si>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</si>
  <si>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</si>
  <si>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</si>
  <si>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</si>
  <si>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</si>
  <si>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</si>
  <si>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</si>
  <si>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</si>
  <si>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</si>
  <si>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</si>
  <si>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</si>
  <si>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</si>
  <si>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</si>
  <si>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</si>
  <si>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</si>
  <si>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</si>
  <si>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</si>
  <si>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</si>
  <si>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</si>
  <si>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</si>
  <si>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</si>
  <si>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</si>
  <si>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</si>
  <si>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</si>
  <si>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</si>
  <si>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</si>
  <si>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</si>
  <si>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</si>
  <si>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</si>
  <si>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</si>
  <si>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</si>
  <si>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</si>
  <si>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</si>
  <si>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</si>
  <si>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</si>
  <si>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</si>
  <si>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</si>
  <si>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</si>
  <si>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</si>
  <si>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</si>
  <si>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</si>
  <si>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</si>
  <si>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</si>
  <si>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</si>
  <si>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</si>
  <si>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</si>
  <si>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</si>
  <si>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</si>
  <si>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</si>
  <si>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</si>
  <si>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</si>
  <si>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</si>
  <si>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</si>
  <si>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</si>
  <si>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</si>
  <si>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</si>
  <si>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</si>
  <si>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</si>
  <si>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</si>
  <si>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</si>
  <si>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</si>
  <si>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</si>
  <si>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</si>
  <si>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</si>
  <si>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</si>
  <si>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</si>
  <si>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</si>
  <si>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</si>
  <si>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</si>
  <si>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</si>
  <si>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</si>
  <si>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</si>
  <si>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</si>
  <si>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</si>
  <si>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</si>
  <si>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</si>
  <si>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</si>
  <si>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</si>
  <si>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</si>
  <si>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</si>
  <si>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</si>
  <si>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</si>
  <si>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</si>
  <si>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</si>
  <si>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</si>
  <si>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</si>
  <si>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</si>
  <si>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</si>
  <si>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</si>
  <si>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</si>
  <si>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</si>
  <si>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</si>
  <si>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</si>
  <si>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</si>
  <si>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</si>
  <si>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</si>
  <si>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</si>
  <si>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</si>
  <si>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</si>
  <si>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</si>
  <si>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</si>
  <si>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</si>
  <si>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</si>
  <si>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</si>
  <si>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</si>
  <si>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</si>
  <si>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</si>
  <si>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</si>
  <si>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</si>
  <si>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</si>
  <si>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</si>
  <si>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</si>
  <si>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</si>
  <si>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</si>
  <si>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</si>
  <si>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</si>
  <si>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</si>
  <si>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</si>
  <si>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</si>
  <si>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</si>
  <si>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</si>
  <si>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</si>
  <si>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</si>
  <si>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</si>
  <si>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</si>
  <si>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</si>
  <si>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</si>
  <si>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</si>
  <si>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</si>
  <si>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</si>
  <si>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</si>
  <si>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</si>
  <si>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</si>
  <si>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</si>
  <si>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</si>
  <si>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</si>
  <si>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</si>
  <si>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</si>
  <si>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</si>
  <si>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</si>
  <si>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</si>
  <si>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</si>
  <si>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</si>
  <si>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</si>
  <si>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</si>
  <si>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</si>
  <si>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</si>
  <si>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</si>
  <si>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</si>
  <si>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</si>
  <si>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</si>
  <si>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</si>
  <si>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</si>
  <si>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</si>
  <si>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</si>
  <si>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</si>
  <si>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</si>
  <si>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</si>
  <si>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</si>
  <si>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</si>
  <si>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</si>
  <si>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</si>
  <si>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</si>
  <si>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</si>
  <si>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</si>
  <si>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</si>
  <si>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</si>
  <si>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</si>
  <si>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</si>
  <si>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</si>
  <si>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</si>
  <si>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</si>
  <si>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</si>
  <si>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</si>
  <si>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</si>
  <si>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</si>
  <si>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</si>
  <si>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</si>
  <si>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</si>
  <si>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</si>
  <si>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</si>
  <si>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</si>
  <si>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</si>
  <si>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</si>
  <si>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</si>
  <si>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</si>
  <si>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</si>
  <si>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</si>
  <si>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</si>
  <si>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</si>
  <si>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</si>
  <si>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</si>
  <si>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</si>
  <si>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</si>
  <si>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</si>
  <si>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</si>
  <si>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</si>
  <si>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</si>
  <si>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</si>
  <si>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</si>
  <si>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</si>
  <si>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</si>
  <si>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</si>
  <si>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</si>
  <si>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</si>
  <si>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</si>
  <si>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</si>
  <si>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</si>
  <si>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</si>
  <si>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</si>
  <si>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</si>
  <si>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</si>
  <si>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</si>
  <si>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</si>
  <si>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</si>
  <si>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</si>
  <si>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</si>
  <si>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</si>
  <si>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</si>
  <si>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</si>
  <si>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</si>
  <si>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</si>
  <si>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</si>
  <si>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</si>
  <si>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</si>
  <si>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</si>
  <si>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</si>
  <si>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</si>
  <si>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</si>
  <si>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</si>
  <si>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</si>
  <si>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</si>
  <si>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</si>
  <si>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</si>
  <si>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</si>
  <si>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</si>
  <si>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</si>
  <si>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</si>
  <si>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</si>
  <si>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</si>
  <si>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</si>
  <si>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</si>
  <si>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</si>
  <si>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</si>
  <si>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</si>
  <si>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</si>
  <si>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</si>
  <si>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</si>
  <si>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</si>
  <si>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</si>
  <si>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</si>
  <si>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</si>
  <si>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</si>
  <si>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</si>
  <si>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</si>
  <si>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</si>
  <si>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</si>
  <si>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</si>
  <si>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</si>
  <si>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</si>
  <si>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</si>
  <si>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</si>
  <si>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</si>
  <si>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</si>
  <si>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</si>
  <si>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</si>
  <si>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</si>
  <si>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</si>
  <si>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</si>
  <si>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</si>
  <si>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</si>
  <si>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</si>
  <si>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</si>
  <si>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</si>
  <si>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</si>
  <si>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</si>
  <si>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</si>
  <si>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</si>
  <si>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</si>
  <si>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</si>
  <si>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</si>
  <si>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</si>
  <si>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</si>
  <si>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</si>
  <si>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</si>
  <si>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</si>
  <si>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</si>
  <si>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</si>
  <si>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</si>
  <si>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</si>
  <si>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</si>
  <si>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</si>
  <si>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</si>
  <si>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</si>
  <si>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</si>
  <si>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</si>
  <si>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</si>
  <si>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</si>
  <si>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</si>
  <si>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</si>
  <si>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</si>
  <si>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</si>
  <si>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</si>
  <si>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</si>
  <si>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</si>
  <si>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</si>
  <si>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</si>
  <si>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</si>
  <si>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</si>
  <si>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</si>
  <si>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</si>
  <si>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</si>
  <si>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</si>
  <si>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</si>
  <si>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</si>
  <si>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</si>
  <si>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</si>
  <si>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</si>
  <si>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</si>
  <si>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</si>
  <si>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</si>
  <si>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</si>
  <si>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</si>
  <si>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</si>
  <si>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</si>
  <si>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</si>
  <si>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</si>
  <si>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</si>
  <si>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</si>
  <si>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</si>
  <si>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</si>
  <si>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</si>
  <si>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</si>
  <si>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</si>
  <si>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</si>
  <si>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</si>
  <si>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</si>
  <si>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</si>
  <si>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</si>
  <si>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</si>
  <si>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</si>
  <si>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</si>
  <si>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</si>
  <si>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</si>
  <si>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</si>
  <si>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</si>
  <si>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</si>
  <si>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</si>
  <si>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</si>
  <si>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</si>
  <si>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</si>
  <si>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</si>
  <si>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</si>
  <si>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</si>
  <si>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</si>
  <si>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</si>
  <si>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</si>
  <si>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</si>
  <si>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</si>
  <si>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</si>
  <si>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</si>
  <si>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</si>
  <si>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</si>
  <si>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</si>
  <si>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</si>
  <si>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</si>
  <si>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</si>
  <si>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</si>
  <si>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</si>
  <si>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</si>
  <si>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</si>
  <si>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</si>
  <si>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</si>
  <si>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</si>
  <si>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</si>
  <si>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</si>
  <si>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</si>
  <si>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</si>
  <si>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</si>
  <si>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</si>
  <si>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</si>
  <si>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</si>
  <si>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</si>
  <si>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</si>
  <si>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</si>
  <si>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</si>
  <si>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</si>
  <si>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</si>
  <si>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</si>
  <si>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</si>
  <si>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</si>
  <si>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</si>
  <si>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</si>
  <si>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</si>
  <si>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</si>
  <si>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</si>
  <si>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</si>
  <si>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</si>
  <si>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</si>
  <si>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</si>
  <si>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</si>
  <si>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</si>
  <si>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</si>
  <si>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</si>
  <si>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</si>
  <si>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</si>
  <si>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</si>
  <si>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</si>
  <si>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</si>
  <si>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</si>
  <si>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</si>
  <si>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</si>
  <si>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</si>
  <si>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</si>
  <si>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</si>
  <si>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</si>
  <si>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</si>
  <si>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</si>
  <si>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</si>
  <si>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</si>
  <si>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</si>
  <si>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</si>
  <si>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</si>
  <si>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</si>
  <si>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</si>
  <si>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</si>
  <si>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</si>
  <si>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</si>
  <si>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</si>
  <si>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</si>
  <si>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</si>
  <si>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</si>
  <si>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</si>
  <si>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</si>
  <si>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</si>
  <si>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</si>
  <si>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</si>
  <si>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</si>
  <si>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</si>
  <si>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</si>
  <si>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</si>
  <si>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</si>
  <si>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</si>
  <si>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</si>
  <si>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</si>
  <si>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</si>
  <si>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</si>
  <si>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</si>
  <si>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</si>
  <si>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</si>
  <si>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</si>
  <si>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</si>
  <si>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</si>
  <si>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</si>
  <si>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</si>
  <si>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</si>
  <si>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</si>
  <si>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</si>
  <si>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</si>
  <si>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</si>
  <si>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</si>
  <si>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</si>
  <si>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</si>
  <si>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</si>
  <si>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</si>
  <si>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</si>
  <si>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</si>
  <si>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</si>
  <si>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</si>
  <si>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</si>
  <si>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</si>
  <si>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</si>
  <si>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</si>
  <si>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</si>
  <si>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</si>
  <si>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</si>
  <si>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</si>
  <si>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</si>
  <si>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</si>
  <si>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</si>
  <si>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</si>
  <si>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</si>
  <si>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</si>
  <si>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</si>
  <si>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</si>
  <si>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</si>
  <si>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</si>
  <si>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</si>
  <si>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</si>
  <si>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</si>
  <si>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</si>
  <si>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</si>
  <si>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</si>
  <si>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</si>
  <si>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</si>
  <si>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</si>
  <si>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</si>
  <si>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</si>
  <si>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</si>
  <si>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</si>
  <si>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</si>
  <si>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</si>
  <si>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</si>
  <si>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</si>
  <si>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</si>
  <si>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</si>
  <si>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</si>
  <si>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</si>
  <si>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</si>
  <si>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</si>
  <si>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</si>
  <si>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</si>
  <si>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</si>
  <si>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</si>
  <si>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</si>
  <si>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</si>
  <si>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</si>
  <si>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</si>
  <si>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</si>
  <si>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</si>
  <si>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</si>
  <si>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</si>
  <si>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</si>
  <si>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</si>
  <si>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</si>
  <si>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</si>
  <si>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</si>
  <si>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</si>
  <si>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</si>
  <si>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</si>
  <si>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</si>
  <si>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</si>
  <si>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</si>
  <si>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</si>
  <si>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</si>
  <si>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</si>
  <si>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</si>
  <si>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</si>
  <si>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</si>
  <si>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</si>
  <si>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</si>
  <si>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</si>
  <si>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</si>
  <si>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</si>
  <si>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</si>
  <si>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</si>
  <si>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</si>
  <si>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</si>
  <si>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</si>
  <si>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</si>
  <si>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</si>
  <si>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</si>
  <si>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</si>
  <si>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</si>
  <si>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</si>
  <si>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</si>
  <si>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</si>
  <si>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</si>
  <si>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</si>
  <si>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</si>
  <si>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</si>
  <si>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</si>
  <si>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</si>
  <si>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</si>
  <si>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</si>
  <si>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</si>
  <si>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</si>
  <si>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</si>
  <si>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</si>
  <si>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</si>
  <si>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</si>
  <si>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</si>
  <si>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</si>
  <si>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</si>
  <si>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</si>
  <si>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</si>
  <si>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</si>
  <si>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</si>
  <si>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</si>
  <si>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</si>
  <si>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</si>
  <si>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</si>
  <si>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</si>
  <si>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</si>
  <si>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</si>
  <si>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</si>
  <si>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</si>
  <si>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</si>
  <si>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</si>
  <si>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</si>
  <si>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</si>
  <si>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</si>
  <si>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</si>
  <si>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</si>
  <si>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</si>
  <si>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</si>
  <si>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</si>
  <si>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</si>
  <si>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</si>
  <si>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</si>
  <si>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</si>
  <si>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</si>
  <si>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</si>
  <si>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</si>
  <si>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</si>
  <si>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</si>
  <si>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</si>
  <si>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</si>
  <si>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</si>
  <si>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</si>
  <si>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</si>
  <si>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</si>
  <si>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</si>
  <si>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</si>
  <si>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</si>
  <si>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</si>
  <si>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</si>
  <si>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</si>
  <si>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</si>
  <si>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</si>
  <si>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</si>
  <si>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</si>
  <si>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</si>
  <si>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</si>
  <si>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</si>
  <si>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</si>
  <si>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</si>
  <si>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</si>
  <si>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</si>
  <si>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</si>
  <si>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</si>
  <si>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</si>
  <si>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</si>
  <si>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</si>
  <si>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</si>
  <si>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</si>
  <si>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</si>
  <si>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</si>
  <si>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</si>
  <si>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</si>
  <si>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</si>
  <si>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</si>
  <si>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</si>
  <si>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</si>
  <si>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</si>
  <si>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</si>
  <si>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</si>
  <si>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</si>
  <si>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</si>
  <si>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</si>
  <si>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</si>
  <si>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</si>
  <si>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</si>
  <si>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</si>
  <si>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</si>
  <si>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</si>
  <si>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</si>
  <si>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</si>
  <si>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</si>
  <si>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</si>
  <si>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</si>
  <si>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</si>
  <si>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</si>
  <si>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</si>
  <si>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</si>
  <si>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</si>
  <si>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</si>
  <si>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</si>
  <si>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</si>
  <si>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</si>
  <si>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</si>
  <si>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</si>
  <si>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</si>
  <si>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</si>
  <si>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</si>
  <si>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</si>
  <si>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</si>
  <si>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</si>
  <si>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</si>
  <si>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</si>
  <si>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</si>
  <si>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</si>
  <si>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</si>
  <si>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</si>
  <si>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</si>
  <si>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</si>
  <si>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</si>
  <si>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</si>
  <si>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</si>
  <si>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</si>
  <si>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</si>
  <si>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</si>
  <si>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</si>
  <si>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</si>
  <si>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</si>
  <si>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</si>
  <si>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</si>
  <si>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</si>
  <si>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</si>
  <si>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</si>
  <si>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</si>
  <si>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</si>
  <si>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</si>
  <si>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</si>
  <si>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</si>
  <si>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</si>
  <si>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</si>
  <si>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</si>
  <si>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</si>
  <si>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</si>
  <si>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</si>
  <si>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</si>
  <si>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</si>
  <si>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</si>
  <si>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</si>
  <si>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</si>
  <si>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</si>
  <si>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</si>
  <si>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</si>
  <si>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</si>
  <si>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</si>
  <si>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</si>
  <si>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</si>
  <si>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</si>
  <si>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</si>
  <si>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</si>
  <si>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</si>
  <si>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</si>
  <si>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</si>
  <si>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</si>
  <si>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</si>
  <si>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</si>
  <si>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</si>
  <si>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</si>
  <si>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</si>
  <si>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</si>
  <si>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</si>
  <si>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</si>
  <si>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</si>
  <si>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</si>
  <si>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</si>
  <si>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</si>
  <si>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</si>
  <si>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</si>
  <si>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</si>
  <si>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</si>
  <si>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</si>
  <si>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</si>
  <si>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</si>
  <si>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</si>
  <si>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</si>
  <si>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</si>
  <si>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</si>
  <si>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</si>
  <si>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</si>
  <si>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</si>
  <si>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</si>
  <si>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</si>
  <si>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</si>
  <si>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</si>
  <si>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</si>
  <si>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</si>
  <si>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</si>
  <si>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</si>
  <si>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</si>
  <si>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</si>
  <si>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</si>
  <si>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</si>
  <si>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</si>
  <si>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</si>
  <si>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</si>
  <si>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</si>
  <si>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</si>
  <si>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</si>
  <si>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</si>
  <si>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</si>
  <si>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</si>
  <si>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</si>
  <si>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</si>
  <si>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</si>
  <si>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</si>
  <si>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</si>
  <si>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</si>
  <si>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</si>
  <si>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</si>
  <si>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</si>
  <si>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</si>
  <si>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</si>
  <si>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</si>
  <si>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</si>
  <si>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</si>
  <si>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</si>
  <si>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</si>
  <si>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</si>
  <si>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</si>
  <si>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</si>
  <si>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</si>
  <si>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</si>
  <si>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</si>
  <si>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</si>
  <si>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</si>
  <si>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</si>
  <si>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</si>
  <si>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</si>
  <si>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</si>
  <si>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</si>
  <si>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</si>
  <si>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</si>
  <si>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</si>
  <si>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</si>
  <si>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</si>
  <si>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</si>
  <si>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</si>
  <si>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</si>
  <si>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</si>
  <si>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</si>
  <si>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</si>
  <si>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</si>
  <si>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</si>
  <si>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</si>
  <si>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</si>
  <si>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</si>
  <si>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</si>
  <si>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</si>
  <si>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</si>
  <si>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</si>
  <si>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</si>
  <si>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</si>
  <si>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</si>
  <si>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</si>
  <si>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</si>
  <si>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</si>
  <si>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</si>
  <si>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</si>
  <si>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</si>
  <si>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</si>
  <si>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</si>
  <si>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</si>
  <si>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</si>
  <si>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</si>
  <si>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</si>
  <si>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</si>
  <si>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</si>
  <si>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</si>
  <si>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</si>
  <si>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</si>
  <si>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</si>
  <si>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</si>
  <si>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</si>
  <si>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</si>
  <si>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</si>
  <si>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</si>
  <si>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</si>
  <si>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</si>
  <si>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</si>
  <si>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</si>
  <si>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</si>
  <si>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</si>
  <si>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</si>
  <si>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</si>
  <si>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</si>
  <si>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</si>
  <si>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</si>
  <si>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</si>
  <si>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</si>
  <si>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</si>
  <si>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</si>
  <si>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</si>
  <si>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</si>
  <si>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</si>
  <si>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</si>
  <si>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</si>
  <si>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</si>
  <si>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</si>
  <si>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</si>
  <si>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</si>
  <si>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</si>
  <si>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</si>
  <si>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</si>
  <si>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</si>
  <si>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</si>
  <si>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</si>
  <si>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</si>
  <si>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</si>
  <si>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</si>
  <si>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</si>
  <si>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</si>
  <si>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</si>
  <si>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</si>
  <si>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</si>
  <si>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</si>
  <si>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</si>
  <si>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</si>
  <si>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</si>
  <si>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</si>
  <si>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</si>
  <si>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</si>
  <si>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</si>
  <si>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</si>
  <si>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</si>
  <si>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</si>
  <si>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</si>
  <si>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</si>
  <si>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</si>
  <si>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</si>
  <si>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</si>
  <si>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</si>
  <si>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</si>
  <si>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</si>
  <si>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</si>
  <si>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</si>
  <si>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</si>
  <si>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</si>
  <si>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</si>
  <si>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</si>
  <si>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</si>
  <si>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</si>
  <si>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</si>
  <si>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</si>
  <si>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</si>
  <si>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</si>
  <si>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</si>
  <si>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</si>
  <si>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</si>
  <si>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</si>
  <si>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</si>
  <si>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</si>
  <si>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</si>
  <si>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</si>
  <si>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</si>
  <si>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</si>
  <si>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</si>
  <si>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</si>
  <si>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</si>
  <si>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</si>
  <si>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</si>
  <si>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</si>
  <si>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</si>
  <si>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</si>
  <si>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</si>
  <si>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</si>
  <si>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</si>
  <si>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</si>
  <si>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</si>
  <si>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</si>
  <si>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</si>
  <si>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</si>
  <si>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</si>
  <si>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</si>
  <si>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</si>
  <si>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</si>
  <si>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</si>
  <si>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</si>
  <si>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</si>
  <si>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</si>
  <si>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</si>
  <si>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</si>
  <si>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</si>
  <si>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</si>
  <si>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</si>
  <si>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</si>
  <si>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</si>
  <si>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</si>
  <si>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</si>
  <si>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</si>
  <si>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</si>
  <si>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</si>
  <si>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</si>
  <si>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</si>
  <si>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</si>
  <si>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</si>
  <si>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</si>
  <si>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</si>
  <si>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</si>
  <si>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</si>
  <si>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</si>
  <si>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</si>
  <si>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</si>
  <si>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</si>
  <si>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</si>
  <si>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</si>
  <si>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</si>
  <si>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</si>
  <si>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</si>
  <si>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</si>
  <si>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</si>
  <si>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</si>
  <si>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</si>
  <si>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</si>
  <si>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</si>
  <si>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</si>
  <si>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</si>
  <si>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</si>
  <si>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</si>
  <si>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</si>
  <si>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</si>
  <si>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</si>
  <si>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</si>
  <si>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</si>
  <si>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</si>
  <si>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</si>
  <si>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</si>
  <si>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</si>
  <si>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</si>
  <si>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</si>
  <si>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</si>
  <si>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</si>
  <si>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</si>
  <si>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</si>
  <si>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</si>
  <si>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</si>
  <si>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</si>
  <si>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</si>
  <si>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</si>
  <si>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</si>
  <si>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</si>
  <si>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</si>
  <si>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</si>
  <si>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</si>
  <si>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</si>
  <si>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</si>
  <si>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</si>
  <si>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</si>
  <si>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</si>
  <si>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</si>
  <si>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</si>
  <si>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</si>
  <si>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</si>
  <si>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</si>
  <si>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</si>
  <si>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</si>
  <si>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</si>
  <si>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</si>
  <si>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</si>
  <si>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</si>
  <si>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</si>
  <si>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</si>
  <si>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</si>
  <si>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</si>
  <si>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</si>
  <si>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</si>
  <si>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</si>
  <si>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</si>
  <si>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</si>
  <si>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</si>
  <si>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</si>
  <si>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</si>
  <si>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</si>
  <si>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</si>
  <si>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</si>
  <si>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</si>
  <si>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</si>
  <si>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</si>
  <si>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</si>
  <si>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</si>
  <si>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</si>
  <si>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</si>
  <si>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</si>
  <si>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</si>
  <si>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</si>
  <si>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</si>
  <si>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</si>
  <si>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</si>
  <si>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</si>
  <si>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</si>
  <si>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</si>
  <si>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</si>
  <si>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</si>
  <si>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</si>
  <si>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</si>
  <si>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</si>
  <si>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</si>
  <si>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</si>
  <si>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</si>
  <si>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</si>
  <si>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</si>
  <si>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</si>
  <si>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</si>
  <si>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</si>
  <si>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</si>
  <si>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</si>
  <si>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</si>
  <si>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</si>
  <si>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</si>
  <si>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</si>
  <si>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</si>
  <si>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</si>
  <si>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</si>
  <si>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</si>
  <si>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</si>
  <si>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</si>
  <si>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</si>
  <si>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</si>
  <si>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</si>
  <si>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</si>
  <si>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</si>
  <si>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</si>
  <si>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</si>
  <si>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</si>
  <si>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</si>
  <si>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</si>
  <si>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</si>
  <si>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</si>
  <si>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</si>
  <si>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</si>
  <si>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</si>
  <si>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</si>
  <si>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</si>
  <si>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</si>
  <si>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</si>
  <si>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</si>
  <si>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</si>
  <si>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</si>
  <si>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</si>
  <si>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</si>
  <si>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</si>
  <si>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</si>
  <si>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</si>
  <si>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</si>
  <si>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</si>
  <si>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</si>
  <si>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</si>
  <si>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</si>
  <si>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</si>
  <si>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</si>
  <si>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</si>
  <si>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</si>
  <si>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</si>
  <si>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</si>
  <si>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</si>
  <si>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</si>
  <si>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</si>
  <si>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</si>
  <si>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</si>
  <si>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</si>
  <si>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</si>
  <si>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</si>
  <si>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</si>
  <si>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</si>
  <si>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</si>
  <si>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</si>
  <si>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</si>
  <si>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</si>
  <si>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</si>
  <si>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</si>
  <si>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</si>
  <si>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</si>
  <si>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</si>
  <si>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</si>
  <si>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</si>
  <si>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</si>
  <si>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</si>
  <si>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</si>
  <si>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</si>
  <si>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</si>
  <si>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</si>
  <si>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</si>
  <si>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</si>
  <si>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</si>
  <si>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</si>
  <si>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</si>
  <si>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</si>
  <si>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</si>
  <si>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</si>
  <si>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</si>
  <si>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</si>
  <si>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</si>
  <si>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</si>
  <si>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</si>
  <si>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</si>
  <si>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</si>
  <si>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</si>
  <si>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</si>
  <si>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</si>
  <si>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</si>
  <si>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</si>
  <si>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</si>
  <si>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</si>
  <si>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</si>
  <si>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</si>
  <si>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</si>
  <si>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</si>
  <si>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</si>
  <si>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</si>
  <si>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</si>
  <si>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</si>
  <si>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</si>
  <si>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</si>
  <si>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</si>
  <si>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</si>
  <si>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</si>
  <si>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</si>
  <si>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</si>
  <si>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</si>
  <si>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</si>
  <si>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</si>
  <si>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</si>
  <si>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</si>
  <si>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</si>
  <si>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</si>
  <si>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</si>
  <si>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</si>
  <si>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</si>
  <si>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</si>
  <si>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</si>
  <si>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</si>
  <si>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</si>
  <si>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</si>
  <si>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</si>
  <si>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</si>
  <si>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</si>
  <si>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</si>
  <si>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</si>
  <si>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</si>
  <si>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</si>
  <si>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</si>
  <si>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</si>
  <si>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</si>
  <si>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</si>
  <si>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</si>
  <si>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</si>
  <si>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</si>
  <si>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</si>
  <si>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</si>
  <si>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</si>
  <si>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</si>
  <si>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</si>
  <si>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</si>
  <si>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</si>
  <si>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</si>
  <si>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</si>
  <si>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</si>
  <si>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</si>
  <si>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</si>
  <si>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</si>
  <si>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</si>
  <si>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</si>
  <si>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</si>
  <si>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</si>
  <si>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</si>
  <si>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</si>
  <si>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</si>
  <si>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</si>
  <si>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</si>
  <si>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</si>
  <si>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</si>
  <si>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</si>
  <si>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</si>
  <si>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</si>
  <si>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</si>
  <si>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</si>
  <si>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</si>
  <si>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</si>
  <si>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</si>
  <si>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</si>
  <si>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</si>
  <si>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</si>
  <si>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</si>
  <si>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</si>
  <si>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</si>
  <si>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</si>
  <si>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</si>
  <si>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</si>
  <si>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</si>
  <si>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</si>
  <si>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</si>
  <si>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</si>
  <si>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</si>
  <si>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</si>
  <si>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</si>
  <si>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</si>
  <si>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</si>
  <si>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</si>
  <si>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</si>
  <si>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</si>
  <si>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</si>
  <si>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</si>
  <si>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</si>
  <si>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</si>
  <si>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</si>
  <si>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</si>
  <si>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</si>
  <si>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</si>
  <si>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</si>
  <si>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</si>
  <si>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</si>
  <si>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</si>
  <si>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</si>
  <si>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</si>
  <si>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</si>
  <si>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</si>
  <si>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</si>
  <si>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</si>
  <si>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</si>
  <si>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</si>
  <si>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</si>
  <si>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</si>
  <si>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</si>
  <si>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</si>
  <si>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</si>
  <si>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</si>
  <si>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</si>
  <si>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</si>
  <si>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</si>
  <si>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</si>
  <si>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</si>
  <si>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</si>
  <si>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</si>
  <si>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</si>
  <si>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</si>
  <si>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</si>
  <si>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</si>
  <si>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</si>
  <si>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</si>
  <si>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</si>
  <si>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</si>
  <si>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</si>
  <si>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</si>
  <si>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</si>
  <si>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</si>
  <si>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</si>
  <si>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</si>
  <si>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</si>
  <si>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</si>
  <si>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</si>
  <si>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</si>
  <si>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</si>
  <si>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</si>
  <si>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</si>
  <si>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</si>
  <si>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</si>
  <si>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</si>
  <si>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</si>
  <si>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</si>
  <si>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</si>
  <si>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</si>
  <si>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</si>
  <si>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</si>
  <si>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</si>
  <si>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</si>
  <si>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</si>
  <si>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</si>
  <si>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</si>
  <si>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</si>
  <si>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</si>
  <si>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</si>
  <si>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</si>
  <si>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</si>
  <si>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</si>
  <si>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</si>
  <si>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</si>
  <si>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</si>
  <si>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</si>
  <si>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</si>
  <si>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</si>
  <si>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</si>
  <si>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</si>
  <si>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</si>
  <si>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</si>
  <si>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</si>
  <si>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</si>
  <si>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</si>
  <si>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</si>
  <si>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</si>
  <si>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</si>
  <si>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</si>
  <si>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</si>
  <si>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</si>
  <si>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</si>
  <si>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</si>
  <si>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</si>
  <si>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</si>
  <si>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</si>
  <si>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</si>
  <si>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</si>
  <si>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</si>
  <si>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</si>
  <si>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</si>
  <si>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</si>
  <si>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</si>
  <si>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</si>
  <si>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</si>
  <si>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</si>
  <si>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</si>
  <si>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</si>
  <si>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</si>
  <si>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</si>
  <si>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</si>
  <si>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</si>
  <si>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</si>
  <si>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</si>
  <si>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</si>
  <si>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</si>
  <si>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</si>
  <si>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</si>
  <si>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</si>
  <si>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</si>
  <si>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</si>
  <si>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</si>
  <si>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</si>
  <si>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</si>
  <si>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</si>
  <si>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</si>
  <si>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</si>
  <si>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</si>
  <si>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</si>
  <si>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</si>
  <si>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</si>
  <si>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</si>
  <si>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</si>
  <si>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</si>
  <si>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</si>
  <si>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</si>
  <si>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</si>
  <si>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</si>
  <si>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</si>
  <si>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</si>
  <si>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</si>
  <si>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</si>
  <si>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</si>
  <si>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</si>
  <si>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</si>
  <si>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</si>
  <si>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</si>
  <si>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</si>
  <si>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</si>
  <si>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</si>
  <si>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</si>
  <si>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</si>
  <si>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</si>
  <si>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</si>
  <si>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</si>
  <si>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</si>
  <si>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</si>
  <si>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</si>
  <si>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</si>
  <si>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</si>
  <si>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</si>
  <si>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</si>
  <si>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</si>
  <si>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</si>
  <si>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</si>
  <si>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</si>
  <si>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</si>
  <si>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</si>
  <si>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</si>
  <si>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</si>
  <si>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</si>
  <si>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</si>
  <si>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</si>
  <si>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</si>
  <si>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</si>
  <si>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</si>
  <si>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</si>
  <si>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</si>
  <si>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</si>
  <si>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</si>
  <si>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</si>
  <si>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</si>
  <si>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</si>
  <si>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</si>
  <si>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</si>
  <si>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</si>
  <si>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</si>
  <si>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</si>
  <si>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</si>
  <si>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</si>
  <si>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</si>
  <si>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</si>
  <si>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</si>
  <si>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</si>
  <si>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</si>
  <si>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</si>
  <si>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</si>
  <si>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</si>
  <si>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</si>
  <si>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</si>
  <si>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</si>
  <si>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</si>
  <si>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</si>
  <si>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</si>
  <si>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</si>
  <si>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</si>
  <si>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</si>
  <si>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</si>
  <si>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</si>
  <si>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</si>
  <si>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</si>
  <si>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</si>
  <si>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</si>
  <si>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</si>
  <si>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</si>
  <si>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</si>
  <si>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</si>
  <si>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</si>
  <si>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</si>
  <si>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</si>
  <si>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</si>
  <si>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</si>
  <si>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</si>
  <si>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</si>
  <si>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</si>
  <si>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</si>
  <si>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</si>
  <si>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</si>
  <si>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</si>
  <si>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</si>
  <si>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</si>
  <si>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</si>
  <si>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</si>
  <si>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</si>
  <si>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</si>
  <si>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</si>
  <si>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</si>
  <si>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</si>
  <si>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</si>
  <si>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</si>
  <si>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</si>
  <si>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</si>
  <si>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</si>
  <si>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</si>
  <si>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</si>
  <si>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</si>
  <si>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</si>
  <si>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</si>
  <si>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</si>
  <si>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</si>
  <si>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</si>
  <si>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</si>
  <si>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</si>
  <si>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</si>
  <si>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</si>
  <si>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</si>
  <si>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</si>
  <si>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</si>
  <si>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</si>
  <si>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</si>
  <si>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</si>
  <si>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</si>
  <si>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</si>
  <si>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</si>
  <si>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</si>
  <si>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</si>
  <si>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</si>
  <si>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</si>
  <si>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</si>
  <si>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</si>
  <si>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</si>
  <si>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</si>
  <si>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</si>
  <si>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</si>
  <si>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</si>
  <si>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</si>
  <si>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</si>
  <si>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</si>
  <si>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</si>
  <si>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</si>
  <si>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</si>
  <si>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</si>
  <si>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</si>
  <si>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</si>
  <si>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</si>
  <si>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</si>
  <si>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</si>
  <si>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</si>
  <si>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</si>
  <si>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</si>
  <si>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</si>
  <si>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</si>
  <si>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</si>
  <si>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</si>
  <si>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</si>
  <si>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</si>
  <si>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</si>
  <si>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</si>
  <si>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</si>
  <si>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</si>
  <si>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</si>
  <si>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</si>
  <si>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</si>
  <si>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</si>
  <si>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</si>
  <si>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</si>
  <si>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</si>
  <si>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</si>
  <si>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</si>
  <si>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</si>
  <si>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</si>
  <si>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</si>
  <si>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</si>
  <si>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</si>
  <si>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</si>
  <si>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</si>
  <si>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</si>
  <si>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</si>
  <si>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</si>
  <si>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</si>
  <si>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</si>
  <si>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</si>
  <si>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</si>
  <si>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</si>
  <si>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</si>
  <si>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</si>
  <si>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</si>
  <si>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</si>
  <si>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</si>
  <si>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</si>
  <si>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</si>
  <si>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</si>
  <si>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</si>
  <si>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</si>
  <si>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</si>
  <si>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</si>
  <si>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</si>
  <si>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</si>
  <si>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</si>
  <si>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</si>
  <si>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</si>
  <si>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</si>
  <si>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</si>
  <si>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</si>
  <si>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</si>
  <si>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</si>
  <si>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</si>
  <si>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</si>
  <si>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</si>
  <si>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</si>
  <si>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</si>
  <si>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</si>
  <si>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</si>
  <si>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</si>
  <si>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</si>
  <si>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</si>
  <si>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</si>
  <si>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</si>
  <si>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</si>
  <si>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</si>
  <si>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</si>
  <si>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</si>
  <si>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</si>
  <si>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</si>
  <si>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</si>
  <si>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</si>
  <si>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</si>
  <si>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</si>
  <si>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</si>
  <si>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</si>
  <si>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</si>
  <si>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</si>
  <si>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</si>
  <si>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</si>
  <si>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</si>
  <si>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</si>
  <si>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</si>
  <si>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</si>
  <si>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</si>
  <si>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</si>
  <si>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</si>
  <si>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</si>
  <si>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</si>
  <si>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</si>
  <si>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</si>
  <si>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</si>
  <si>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</si>
  <si>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</si>
  <si>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</si>
  <si>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</si>
  <si>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</si>
  <si>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</si>
  <si>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</si>
  <si>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</si>
  <si>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</si>
  <si>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</si>
  <si>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</si>
  <si>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</si>
  <si>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</si>
  <si>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</si>
  <si>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</si>
  <si>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</si>
  <si>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</si>
  <si>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</si>
  <si>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</si>
  <si>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</si>
  <si>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</si>
  <si>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</si>
  <si>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</si>
  <si>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</si>
  <si>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</si>
  <si>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</si>
  <si>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</si>
  <si>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</si>
  <si>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</si>
  <si>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</si>
  <si>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</si>
  <si>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</si>
  <si>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</si>
  <si>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</si>
  <si>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</si>
  <si>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</si>
  <si>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</si>
  <si>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</si>
  <si>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</si>
  <si>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</si>
  <si>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</si>
  <si>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</si>
  <si>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</si>
  <si>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</si>
  <si>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</si>
  <si>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</si>
  <si>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</si>
  <si>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</si>
  <si>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</si>
  <si>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</si>
  <si>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</si>
  <si>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</si>
  <si>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</si>
  <si>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</si>
  <si>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</si>
  <si>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</si>
  <si>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</si>
  <si>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</si>
  <si>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</si>
  <si>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</si>
  <si>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</si>
  <si>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</si>
  <si>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</si>
  <si>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</si>
  <si>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</si>
  <si>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</si>
  <si>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</si>
  <si>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</si>
  <si>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</si>
  <si>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</si>
  <si>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</si>
  <si>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</si>
  <si>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</si>
  <si>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</si>
  <si>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</si>
  <si>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</si>
  <si>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</si>
  <si>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</si>
  <si>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</si>
  <si>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</si>
  <si>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</si>
  <si>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</si>
  <si>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</si>
  <si>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</si>
  <si>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</si>
  <si>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</si>
  <si>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</si>
  <si>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</si>
  <si>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</si>
  <si>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</si>
  <si>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</si>
  <si>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</si>
  <si>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</si>
  <si>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</si>
  <si>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</si>
  <si>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</si>
  <si>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</si>
  <si>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</si>
  <si>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</si>
  <si>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</si>
  <si>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</si>
  <si>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</si>
  <si>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</si>
  <si>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</si>
  <si>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</si>
  <si>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</si>
  <si>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</si>
  <si>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</si>
  <si>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</si>
  <si>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</si>
  <si>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</si>
  <si>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</si>
  <si>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</si>
  <si>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</si>
  <si>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</si>
  <si>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</si>
  <si>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</si>
  <si>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</si>
  <si>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</si>
  <si>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</si>
  <si>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</si>
  <si>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</si>
  <si>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</si>
  <si>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</si>
  <si>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</si>
  <si>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</si>
  <si>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</si>
  <si>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</si>
  <si>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</si>
  <si>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</si>
  <si>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</si>
  <si>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</si>
  <si>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</si>
  <si>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</si>
  <si>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</si>
  <si>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</si>
  <si>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</si>
  <si>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</si>
  <si>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</si>
  <si>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</si>
  <si>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</si>
  <si>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</si>
  <si>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</si>
  <si>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</si>
  <si>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</si>
  <si>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</si>
  <si>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</si>
  <si>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</si>
  <si>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</si>
  <si>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</si>
  <si>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</si>
  <si>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</si>
  <si>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</si>
  <si>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</si>
  <si>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</si>
  <si>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</si>
  <si>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</si>
  <si>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</si>
  <si>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</si>
  <si>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</si>
  <si>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</si>
  <si>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</si>
  <si>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</si>
  <si>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</si>
  <si>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</si>
  <si>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</si>
  <si>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</si>
  <si>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</si>
  <si>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</si>
  <si>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</si>
  <si>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</si>
  <si>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</si>
  <si>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</si>
  <si>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</si>
  <si>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</si>
  <si>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</si>
  <si>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</si>
  <si>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</si>
  <si>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</si>
  <si>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</si>
  <si>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</si>
  <si>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</si>
  <si>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</si>
  <si>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</si>
  <si>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</si>
  <si>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</si>
  <si>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</si>
  <si>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</si>
  <si>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</si>
  <si>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</si>
  <si>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</si>
  <si>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</si>
  <si>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</si>
  <si>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</si>
  <si>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</si>
  <si>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</si>
  <si>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</si>
  <si>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</si>
  <si>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</si>
  <si>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</si>
  <si>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</si>
  <si>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</si>
  <si>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</si>
  <si>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</si>
  <si>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</si>
  <si>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</si>
  <si>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</si>
  <si>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</si>
  <si>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</si>
  <si>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</si>
  <si>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</si>
  <si>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</si>
  <si>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</si>
  <si>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</si>
  <si>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</si>
  <si>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</si>
  <si>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</si>
  <si>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</si>
  <si>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</si>
  <si>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</si>
  <si>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</si>
  <si>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</si>
  <si>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</si>
  <si>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</si>
  <si>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</si>
  <si>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</si>
  <si>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</si>
  <si>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</si>
  <si>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</si>
  <si>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</si>
  <si>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</si>
  <si>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</si>
  <si>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</si>
  <si>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</si>
  <si>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</si>
  <si>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</si>
  <si>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</si>
  <si>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</si>
  <si>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</si>
  <si>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</si>
  <si>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</si>
  <si>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</si>
  <si>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</si>
  <si>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</si>
  <si>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</si>
  <si>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</si>
  <si>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</si>
  <si>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</si>
  <si>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</si>
  <si>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</si>
  <si>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</si>
  <si>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</si>
  <si>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</si>
  <si>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</si>
  <si>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</si>
  <si>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</si>
  <si>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</si>
  <si>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</si>
  <si>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</si>
  <si>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</si>
  <si>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</si>
  <si>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</si>
  <si>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</si>
  <si>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</si>
  <si>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</si>
  <si>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</si>
  <si>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</si>
  <si>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</si>
  <si>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</si>
  <si>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</si>
  <si>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</si>
  <si>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</si>
  <si>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</si>
  <si>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</si>
  <si>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</si>
  <si>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</si>
  <si>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</si>
  <si>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</si>
  <si>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</si>
  <si>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</si>
  <si>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</si>
  <si>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</si>
  <si>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</si>
  <si>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</si>
  <si>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</si>
  <si>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</si>
  <si>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</si>
  <si>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</si>
  <si>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</si>
  <si>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</si>
  <si>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</si>
  <si>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</si>
  <si>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</si>
  <si>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</si>
  <si>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</si>
  <si>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</si>
  <si>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</si>
  <si>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</si>
  <si>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</si>
  <si>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</si>
  <si>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</si>
  <si>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</si>
  <si>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</si>
  <si>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</si>
  <si>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</si>
  <si>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</si>
  <si>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</si>
  <si>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</si>
  <si>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</si>
  <si>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</si>
  <si>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</si>
  <si>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</si>
  <si>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</si>
  <si>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</si>
  <si>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</si>
  <si>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</si>
  <si>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</si>
  <si>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</si>
  <si>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</si>
  <si>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</si>
  <si>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</si>
  <si>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</si>
  <si>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</si>
  <si>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</si>
  <si>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</si>
  <si>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</si>
  <si>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</si>
  <si>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</si>
  <si>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</si>
  <si>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</si>
  <si>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</si>
  <si>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</si>
  <si>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</si>
  <si>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</si>
  <si>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</si>
  <si>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</si>
  <si>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</si>
  <si>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</si>
  <si>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</si>
  <si>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</si>
  <si>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</si>
  <si>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</si>
  <si>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</si>
  <si>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</si>
  <si>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</si>
  <si>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</si>
  <si>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</si>
  <si>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</si>
  <si>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</si>
  <si>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</si>
  <si>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</si>
  <si>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</si>
  <si>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</si>
  <si>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</si>
  <si>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</si>
  <si>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</si>
  <si>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</si>
  <si>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</si>
  <si>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</si>
  <si>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</si>
  <si>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</si>
  <si>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</si>
  <si>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</si>
  <si>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</si>
  <si>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</si>
  <si>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</si>
  <si>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</si>
  <si>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</si>
  <si>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</si>
  <si>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</si>
  <si>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</si>
  <si>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</si>
  <si>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</si>
  <si>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</si>
  <si>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</si>
  <si>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</si>
  <si>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</si>
  <si>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</si>
  <si>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</si>
  <si>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</si>
  <si>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</si>
  <si>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</si>
  <si>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</si>
  <si>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</si>
  <si>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</si>
  <si>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</si>
  <si>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</si>
  <si>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</si>
  <si>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</si>
  <si>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</si>
  <si>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</si>
  <si>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</si>
  <si>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</si>
  <si>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</si>
  <si>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</si>
  <si>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</si>
  <si>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</si>
  <si>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</si>
  <si>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</si>
  <si>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</si>
  <si>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</si>
  <si>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</si>
  <si>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</si>
  <si>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</si>
  <si>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</si>
  <si>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</si>
  <si>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</si>
  <si>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</si>
  <si>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</si>
  <si>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</si>
  <si>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</si>
  <si>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</si>
  <si>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</si>
  <si>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</si>
  <si>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</si>
  <si>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</si>
  <si>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</si>
  <si>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</si>
  <si>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</si>
  <si>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</si>
  <si>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</si>
  <si>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</si>
  <si>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</si>
  <si>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</si>
  <si>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</si>
  <si>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</si>
  <si>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</si>
  <si>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</si>
  <si>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</si>
  <si>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</si>
  <si>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</si>
  <si>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</si>
  <si>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</si>
  <si>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</si>
  <si>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</si>
  <si>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</si>
  <si>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</si>
  <si>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</si>
  <si>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</si>
  <si>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</si>
  <si>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</si>
  <si>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</si>
  <si>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</si>
  <si>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</si>
  <si>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</si>
  <si>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</si>
  <si>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</si>
  <si>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</si>
  <si>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</si>
  <si>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</si>
  <si>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</si>
  <si>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</si>
  <si>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</si>
  <si>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</si>
  <si>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</si>
  <si>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</si>
  <si>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</si>
  <si>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</si>
  <si>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</si>
  <si>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</si>
  <si>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</si>
  <si>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</si>
  <si>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</si>
  <si>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</si>
  <si>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</si>
  <si>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</si>
  <si>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</si>
  <si>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</si>
  <si>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</si>
  <si>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</si>
  <si>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</si>
  <si>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</si>
  <si>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</si>
  <si>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</si>
  <si>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</si>
  <si>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</si>
  <si>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</si>
  <si>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</si>
  <si>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</si>
  <si>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</si>
  <si>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</si>
  <si>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</si>
  <si>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</si>
  <si>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</si>
  <si>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</si>
  <si>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</si>
  <si>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</si>
  <si>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</si>
  <si>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</si>
  <si>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</si>
  <si>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</si>
  <si>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</si>
  <si>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</si>
  <si>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</si>
  <si>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</si>
  <si>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</si>
  <si>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</si>
  <si>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</si>
  <si>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</si>
  <si>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</si>
  <si>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</si>
  <si>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</si>
  <si>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</si>
  <si>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</si>
  <si>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</si>
  <si>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</si>
  <si>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</si>
  <si>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</si>
  <si>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</si>
  <si>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</si>
  <si>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</si>
  <si>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</si>
  <si>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</si>
  <si>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</si>
  <si>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</si>
  <si>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</si>
  <si>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</si>
  <si>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</si>
  <si>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</si>
  <si>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</si>
  <si>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</si>
  <si>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</si>
  <si>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</si>
  <si>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</si>
  <si>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</si>
  <si>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</si>
  <si>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</si>
  <si>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</si>
  <si>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</si>
  <si>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</si>
  <si>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</si>
  <si>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</si>
  <si>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</si>
  <si>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</si>
  <si>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</si>
  <si>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</si>
  <si>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</si>
  <si>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</si>
  <si>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</si>
  <si>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</si>
  <si>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</si>
  <si>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</si>
  <si>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</si>
  <si>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</si>
  <si>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</si>
  <si>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</si>
  <si>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</si>
  <si>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</si>
  <si>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</si>
  <si>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</si>
  <si>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</si>
  <si>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</si>
  <si>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</si>
  <si>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</si>
  <si>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</si>
  <si>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</si>
  <si>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</si>
  <si>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</si>
  <si>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</si>
  <si>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</si>
  <si>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</si>
  <si>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</si>
  <si>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</si>
  <si>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</si>
  <si>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</si>
  <si>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</si>
  <si>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</si>
  <si>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</si>
  <si>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</si>
  <si>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</si>
  <si>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</si>
  <si>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</si>
  <si>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</si>
  <si>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</si>
  <si>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</si>
  <si>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</si>
  <si>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</si>
  <si>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</si>
  <si>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</si>
  <si>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</si>
  <si>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</si>
  <si>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</si>
  <si>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</si>
  <si>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</si>
  <si>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</si>
  <si>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</si>
  <si>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</si>
  <si>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</si>
  <si>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</si>
  <si>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</si>
  <si>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</si>
  <si>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</si>
  <si>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</si>
  <si>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</si>
  <si>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</si>
  <si>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</si>
  <si>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</si>
  <si>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</si>
  <si>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</si>
  <si>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</si>
  <si>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</si>
  <si>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</si>
  <si>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</si>
  <si>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</si>
  <si>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</si>
  <si>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</si>
  <si>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</si>
  <si>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</si>
  <si>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</si>
  <si>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</si>
  <si>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</si>
  <si>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</si>
  <si>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</si>
  <si>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</si>
  <si>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</si>
  <si>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</si>
  <si>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</si>
  <si>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</si>
  <si>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</si>
  <si>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</si>
  <si>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</si>
  <si>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</si>
  <si>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</si>
  <si>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</si>
  <si>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</si>
  <si>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</si>
  <si>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</si>
  <si>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</si>
  <si>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</si>
  <si>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</si>
  <si>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</si>
  <si>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</si>
  <si>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</si>
  <si>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</si>
  <si>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</si>
  <si>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</si>
  <si>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</si>
  <si>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</si>
  <si>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</si>
  <si>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</si>
  <si>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</si>
  <si>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</si>
  <si>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</si>
  <si>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</si>
  <si>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</si>
  <si>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</si>
  <si>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</si>
  <si>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</si>
  <si>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</si>
  <si>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</si>
  <si>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</si>
  <si>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</si>
  <si>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</si>
  <si>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</si>
  <si>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</si>
  <si>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</si>
  <si>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</si>
  <si>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</si>
  <si>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</si>
  <si>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</si>
  <si>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</si>
  <si>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</si>
  <si>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</si>
  <si>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</si>
  <si>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</si>
  <si>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</si>
  <si>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</si>
  <si>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</si>
  <si>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</si>
  <si>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</si>
  <si>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</si>
  <si>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</si>
  <si>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</si>
  <si>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</si>
  <si>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</si>
  <si>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</si>
  <si>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</si>
  <si>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</si>
  <si>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</si>
  <si>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</si>
  <si>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</si>
  <si>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</si>
  <si>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</si>
  <si>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</si>
  <si>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</si>
  <si>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</si>
  <si>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</si>
  <si>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</si>
  <si>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</si>
  <si>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</si>
  <si>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</si>
  <si>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</si>
  <si>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</si>
  <si>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</si>
  <si>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</si>
  <si>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</si>
  <si>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</si>
  <si>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</si>
  <si>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</si>
  <si>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</si>
  <si>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</si>
  <si>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</si>
  <si>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</si>
  <si>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</si>
  <si>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</si>
  <si>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</si>
  <si>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</si>
  <si>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</si>
  <si>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</si>
  <si>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</si>
  <si>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</si>
  <si>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</si>
  <si>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</si>
  <si>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</si>
  <si>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</si>
  <si>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</si>
  <si>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</si>
  <si>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</si>
  <si>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</si>
  <si>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</si>
  <si>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</si>
  <si>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</si>
  <si>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</si>
  <si>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</si>
  <si>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</si>
  <si>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</si>
  <si>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</si>
  <si>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</si>
  <si>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</si>
  <si>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</si>
  <si>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</si>
  <si>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</si>
  <si>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</si>
  <si>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</si>
  <si>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</si>
  <si>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</si>
  <si>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</si>
  <si>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</si>
  <si>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</si>
  <si>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</si>
  <si>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</si>
  <si>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</si>
  <si>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</si>
  <si>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</si>
  <si>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</si>
  <si>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</si>
  <si>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</si>
  <si>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</si>
  <si>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</si>
  <si>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</si>
  <si>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</si>
  <si>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</si>
  <si>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</si>
  <si>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</si>
  <si>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</si>
  <si>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</si>
  <si>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</si>
  <si>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</si>
  <si>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</si>
  <si>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</si>
  <si>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</si>
  <si>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</si>
  <si>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</si>
  <si>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</si>
  <si>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</si>
  <si>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</si>
  <si>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</si>
  <si>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</si>
  <si>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</si>
  <si>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</si>
  <si>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</si>
  <si>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</si>
  <si>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</si>
  <si>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</si>
  <si>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</si>
  <si>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</si>
  <si>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</si>
  <si>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</si>
  <si>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</si>
  <si>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</si>
  <si>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</si>
  <si>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</si>
  <si>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</si>
  <si>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</si>
  <si>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</si>
  <si>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</si>
  <si>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</si>
  <si>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</si>
  <si>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</si>
  <si>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</si>
  <si>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</si>
  <si>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</si>
  <si>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</si>
  <si>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</si>
  <si>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</si>
  <si>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</si>
  <si>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</si>
  <si>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</si>
  <si>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</si>
  <si>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</si>
  <si>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</si>
  <si>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</si>
  <si>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</si>
  <si>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</si>
  <si>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</si>
  <si>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</si>
  <si>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</si>
  <si>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</si>
  <si>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</si>
  <si>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</si>
  <si>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</si>
  <si>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</si>
  <si>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</si>
  <si>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</si>
  <si>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</si>
  <si>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</si>
  <si>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</si>
  <si>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</si>
  <si>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</si>
  <si>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</si>
  <si>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</si>
  <si>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</si>
  <si>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</si>
  <si>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</si>
  <si>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</si>
  <si>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</si>
  <si>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</si>
  <si>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</si>
  <si>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</si>
  <si>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</si>
  <si>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</si>
  <si>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</si>
  <si>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</si>
  <si>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</si>
  <si>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</si>
  <si>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</si>
  <si>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</si>
  <si>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</si>
  <si>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</si>
  <si>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</si>
  <si>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</si>
  <si>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</si>
  <si>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</si>
  <si>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</si>
  <si>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</si>
  <si>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</si>
  <si>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</si>
  <si>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</si>
  <si>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</si>
  <si>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</si>
  <si>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</si>
  <si>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</si>
  <si>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</si>
  <si>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</si>
  <si>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</si>
  <si>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</si>
  <si>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</si>
  <si>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</si>
  <si>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</si>
  <si>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</si>
  <si>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</si>
  <si>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</si>
  <si>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</si>
  <si>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</si>
  <si>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</si>
  <si>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</si>
  <si>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</si>
  <si>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</si>
  <si>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</si>
  <si>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</si>
  <si>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</si>
  <si>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</si>
  <si>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</si>
  <si>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</si>
  <si>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</si>
  <si>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</si>
  <si>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</si>
  <si>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</si>
  <si>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</si>
  <si>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</si>
  <si>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</si>
  <si>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</si>
  <si>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</si>
  <si>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</si>
  <si>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</si>
  <si>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</si>
  <si>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</si>
  <si>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</si>
  <si>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</si>
  <si>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</si>
  <si>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</si>
  <si>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</si>
  <si>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</si>
  <si>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</si>
  <si>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</si>
  <si>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</si>
  <si>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</si>
  <si>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</si>
  <si>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</si>
  <si>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</si>
  <si>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</si>
  <si>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</si>
  <si>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</si>
  <si>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</si>
  <si>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</si>
  <si>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</si>
  <si>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</si>
  <si>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</si>
  <si>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</si>
  <si>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</si>
  <si>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</si>
  <si>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</si>
  <si>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</si>
  <si>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</si>
  <si>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</si>
  <si>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</si>
  <si>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</si>
  <si>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</si>
  <si>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</si>
  <si>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</si>
  <si>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</si>
  <si>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</si>
  <si>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</si>
  <si>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</si>
  <si>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</si>
  <si>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</si>
  <si>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</si>
  <si>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</si>
  <si>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</si>
  <si>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</si>
  <si>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</si>
  <si>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</si>
  <si>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</si>
  <si>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</si>
  <si>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</si>
  <si>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</si>
  <si>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</si>
  <si>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</si>
  <si>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</si>
  <si>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</si>
  <si>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</si>
  <si>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</si>
  <si>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</si>
  <si>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</si>
  <si>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</si>
  <si>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</si>
  <si>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</si>
  <si>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</si>
  <si>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</si>
  <si>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</si>
  <si>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</si>
  <si>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</si>
  <si>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</si>
  <si>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</si>
  <si>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</si>
  <si>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</si>
  <si>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</si>
  <si>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</si>
  <si>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</si>
  <si>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</si>
  <si>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</si>
  <si>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</si>
  <si>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</si>
  <si>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</si>
  <si>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</si>
  <si>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</si>
  <si>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</si>
  <si>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</si>
  <si>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</si>
  <si>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</si>
  <si>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</si>
  <si>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</si>
  <si>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</si>
  <si>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</si>
  <si>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</si>
  <si>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</si>
  <si>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</si>
  <si>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</si>
  <si>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</si>
  <si>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</si>
  <si>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</si>
  <si>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</si>
  <si>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</si>
  <si>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</si>
  <si>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</si>
  <si>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</si>
  <si>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</si>
  <si>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</si>
  <si>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</si>
  <si>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</si>
  <si>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</si>
  <si>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</si>
  <si>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</si>
  <si>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</si>
  <si>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</si>
  <si>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</si>
  <si>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</si>
  <si>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</si>
  <si>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</si>
  <si>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</si>
  <si>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</si>
  <si>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</si>
  <si>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</si>
  <si>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</si>
  <si>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</si>
  <si>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</si>
  <si>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</si>
  <si>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</si>
  <si>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</si>
  <si>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</si>
  <si>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</si>
  <si>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</si>
  <si>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</si>
  <si>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</si>
  <si>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</si>
  <si>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</si>
  <si>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</si>
  <si>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</si>
  <si>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</si>
  <si>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</si>
  <si>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</si>
  <si>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</si>
  <si>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</si>
  <si>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</si>
  <si>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</si>
  <si>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</si>
  <si>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</si>
  <si>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</si>
  <si>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</si>
  <si>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</si>
  <si>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</si>
  <si>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</si>
  <si>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</si>
  <si>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</si>
  <si>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</si>
  <si>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</si>
  <si>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</si>
  <si>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</si>
  <si>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</si>
  <si>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</si>
  <si>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</si>
  <si>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</si>
  <si>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</si>
  <si>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</si>
  <si>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</si>
  <si>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</si>
  <si>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</si>
  <si>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</si>
  <si>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</si>
  <si>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</si>
  <si>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</si>
  <si>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</si>
  <si>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</si>
  <si>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</si>
  <si>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</si>
  <si>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</si>
  <si>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</si>
  <si>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</si>
  <si>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</si>
  <si>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</si>
  <si>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</si>
  <si>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</si>
  <si>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</si>
  <si>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</si>
  <si>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</si>
  <si>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</si>
  <si>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</si>
  <si>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</si>
  <si>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</si>
  <si>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</si>
  <si>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</si>
  <si>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</si>
  <si>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</si>
  <si>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</si>
  <si>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</si>
  <si>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</si>
  <si>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</si>
  <si>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</si>
  <si>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</si>
  <si>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</si>
  <si>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</si>
  <si>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</si>
  <si>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</si>
  <si>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</si>
  <si>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</si>
  <si>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</si>
  <si>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</si>
  <si>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</si>
  <si>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</si>
  <si>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</si>
  <si>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</si>
  <si>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</si>
  <si>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</si>
  <si>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</si>
  <si>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</si>
  <si>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</si>
  <si>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</si>
  <si>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</si>
  <si>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</si>
  <si>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</si>
  <si>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</si>
  <si>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</si>
  <si>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</si>
  <si>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</si>
  <si>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</si>
  <si>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</si>
  <si>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</si>
  <si>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</si>
  <si>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</si>
  <si>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</si>
  <si>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</si>
  <si>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</si>
  <si>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</si>
  <si>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</si>
  <si>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</si>
  <si>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</si>
  <si>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</si>
  <si>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</si>
  <si>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</si>
  <si>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</si>
  <si>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</si>
  <si>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</si>
  <si>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</si>
  <si>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</si>
  <si>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</si>
  <si>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</si>
  <si>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</si>
  <si>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</si>
  <si>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</si>
  <si>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</si>
  <si>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</si>
  <si>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</si>
  <si>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</si>
  <si>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</si>
  <si>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</si>
  <si>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</si>
  <si>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</si>
  <si>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</si>
  <si>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</si>
  <si>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</si>
  <si>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</si>
  <si>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</si>
  <si>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</si>
  <si>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</si>
  <si>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</si>
  <si>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</si>
  <si>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</si>
  <si>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</si>
  <si>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</si>
  <si>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</si>
  <si>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</si>
  <si>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</si>
  <si>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</si>
  <si>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</si>
  <si>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</si>
  <si>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</si>
  <si>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</si>
  <si>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</si>
  <si>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</si>
  <si>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</si>
  <si>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</si>
  <si>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</si>
  <si>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</si>
  <si>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</si>
  <si>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</si>
  <si>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</si>
  <si>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</si>
  <si>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</si>
  <si>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</si>
  <si>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</si>
  <si>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</si>
  <si>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</si>
  <si>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</si>
  <si>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</si>
  <si>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</si>
  <si>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</si>
  <si>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</si>
  <si>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</si>
  <si>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</si>
  <si>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</si>
  <si>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</si>
  <si>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</si>
  <si>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</si>
  <si>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</si>
  <si>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</si>
  <si>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</si>
  <si>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</si>
  <si>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</si>
  <si>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</si>
  <si>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</si>
  <si>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</si>
  <si>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</si>
  <si>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</si>
  <si>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</si>
  <si>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</si>
  <si>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</si>
  <si>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</si>
  <si>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</si>
  <si>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</si>
  <si>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</si>
  <si>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</si>
  <si>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</si>
  <si>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</si>
  <si>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</si>
  <si>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</si>
  <si>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</si>
  <si>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</si>
  <si>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</si>
  <si>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</si>
  <si>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</si>
  <si>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</si>
  <si>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</si>
  <si>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</si>
  <si>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</si>
  <si>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</si>
  <si>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</si>
  <si>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</si>
  <si>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</si>
  <si>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</si>
  <si>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</si>
  <si>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</si>
  <si>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</si>
  <si>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</si>
  <si>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</si>
  <si>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</si>
  <si>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</si>
  <si>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</si>
  <si>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</si>
  <si>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</si>
  <si>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</si>
  <si>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</si>
  <si>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</si>
  <si>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</si>
  <si>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</si>
  <si>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</si>
  <si>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</si>
  <si>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</si>
  <si>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</si>
  <si>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</si>
  <si>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</si>
  <si>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</si>
  <si>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</si>
  <si>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</si>
  <si>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</si>
  <si>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</si>
  <si>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</si>
  <si>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</si>
  <si>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</si>
  <si>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</si>
  <si>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</si>
  <si>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</si>
  <si>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</si>
  <si>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</si>
  <si>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</si>
  <si>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</si>
  <si>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</si>
  <si>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</si>
  <si>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</si>
  <si>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</si>
  <si>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</si>
  <si>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</si>
  <si>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</si>
  <si>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</si>
  <si>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</si>
  <si>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</si>
  <si>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</si>
  <si>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</si>
  <si>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</si>
  <si>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</si>
  <si>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</si>
  <si>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</si>
  <si>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</si>
  <si>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</si>
  <si>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</si>
  <si>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</si>
  <si>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</si>
  <si>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</si>
  <si>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</si>
  <si>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</si>
  <si>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</si>
  <si>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</si>
  <si>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</si>
  <si>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</si>
  <si>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</si>
  <si>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</si>
  <si>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</si>
  <si>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</si>
  <si>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</si>
  <si>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</si>
  <si>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</si>
  <si>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</si>
  <si>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</si>
  <si>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</si>
  <si>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</si>
  <si>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</si>
  <si>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</si>
  <si>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</si>
  <si>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</si>
  <si>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</si>
  <si>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</si>
  <si>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</si>
  <si>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</si>
  <si>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</si>
  <si>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</si>
  <si>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</si>
  <si>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</si>
  <si>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</si>
  <si>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</si>
  <si>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</si>
  <si>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</si>
  <si>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</si>
  <si>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</si>
  <si>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</si>
  <si>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</si>
  <si>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</si>
  <si>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</si>
  <si>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</si>
  <si>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</si>
  <si>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</si>
  <si>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</si>
  <si>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</si>
  <si>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</si>
  <si>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</si>
  <si>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</si>
  <si>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</si>
  <si>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</si>
  <si>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</si>
  <si>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</si>
  <si>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</si>
  <si>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</si>
  <si>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</si>
  <si>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</si>
  <si>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</si>
  <si>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</si>
  <si>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</si>
  <si>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</si>
  <si>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</si>
  <si>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</si>
  <si>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</si>
  <si>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</si>
  <si>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</si>
  <si>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</si>
  <si>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</si>
  <si>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</si>
  <si>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</si>
  <si>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</si>
  <si>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</si>
  <si>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</si>
  <si>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</si>
  <si>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</si>
  <si>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</si>
  <si>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</si>
  <si>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</si>
  <si>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</si>
  <si>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</si>
  <si>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</si>
  <si>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</si>
  <si>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</si>
  <si>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</si>
  <si>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</si>
  <si>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</si>
  <si>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</si>
  <si>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</si>
  <si>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</si>
  <si>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</si>
  <si>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</si>
  <si>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</si>
  <si>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</si>
  <si>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</si>
  <si>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</si>
  <si>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</si>
  <si>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</si>
  <si>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</si>
  <si>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</si>
  <si>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</si>
  <si>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</si>
  <si>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</si>
  <si>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</si>
  <si>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</si>
  <si>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</si>
  <si>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</si>
  <si>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</si>
  <si>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</si>
  <si>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</si>
  <si>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</si>
  <si>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</si>
  <si>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</si>
  <si>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</si>
  <si>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</si>
  <si>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</si>
  <si>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</si>
  <si>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</si>
  <si>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</si>
  <si>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</si>
  <si>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</si>
  <si>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</si>
  <si>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</si>
  <si>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</si>
  <si>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</si>
  <si>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</si>
  <si>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</si>
  <si>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</si>
  <si>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</si>
  <si>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</si>
  <si>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</si>
  <si>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</si>
  <si>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</si>
  <si>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</si>
  <si>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</si>
  <si>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</si>
  <si>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</si>
  <si>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</si>
  <si>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</si>
  <si>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</si>
  <si>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</si>
  <si>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</si>
  <si>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</si>
  <si>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</si>
  <si>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</si>
  <si>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</si>
  <si>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</si>
  <si>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</si>
  <si>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</si>
  <si>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</si>
  <si>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</si>
  <si>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</si>
  <si>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</si>
  <si>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</si>
  <si>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</si>
  <si>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</si>
  <si>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</si>
  <si>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</si>
  <si>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</si>
  <si>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</si>
  <si>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</si>
  <si>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</si>
  <si>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</si>
  <si>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</si>
  <si>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</si>
  <si>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</si>
  <si>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</si>
  <si>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</si>
  <si>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</si>
  <si>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</si>
  <si>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</si>
  <si>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</si>
  <si>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</si>
  <si>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</si>
  <si>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</si>
  <si>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</si>
  <si>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</si>
  <si>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</si>
  <si>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</si>
  <si>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</si>
  <si>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</si>
  <si>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</si>
  <si>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</si>
  <si>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</si>
  <si>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</si>
  <si>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</si>
  <si>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</si>
  <si>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</si>
  <si>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</si>
  <si>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</si>
  <si>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</si>
  <si>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</si>
  <si>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</si>
  <si>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</si>
  <si>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</si>
  <si>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</si>
  <si>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</si>
  <si>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</si>
  <si>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</si>
  <si>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</si>
  <si>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</si>
  <si>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</si>
  <si>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</si>
  <si>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</si>
  <si>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</si>
  <si>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</si>
  <si>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</si>
  <si>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</si>
  <si>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</si>
  <si>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</si>
  <si>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</si>
  <si>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</si>
  <si>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</si>
  <si>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</si>
  <si>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</si>
  <si>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</si>
  <si>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</si>
  <si>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</si>
  <si>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</si>
  <si>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</si>
  <si>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</si>
  <si>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</si>
  <si>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</si>
  <si>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</si>
  <si>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</si>
  <si>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</si>
  <si>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</si>
  <si>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</si>
  <si>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</si>
  <si>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</si>
  <si>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</si>
  <si>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</si>
  <si>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</si>
  <si>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</si>
  <si>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</si>
  <si>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</si>
  <si>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</si>
  <si>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</si>
  <si>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</si>
  <si>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</si>
  <si>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</si>
  <si>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</si>
  <si>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</si>
  <si>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</si>
  <si>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</si>
  <si>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</si>
  <si>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</si>
  <si>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</si>
  <si>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</si>
  <si>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</si>
  <si>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</si>
  <si>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</si>
  <si>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</si>
  <si>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</si>
  <si>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</si>
  <si>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</si>
  <si>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</si>
  <si>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</si>
  <si>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</si>
  <si>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</si>
  <si>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</si>
  <si>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</si>
  <si>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</si>
  <si>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</si>
  <si>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</si>
  <si>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</si>
  <si>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</si>
  <si>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</si>
  <si>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</si>
  <si>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</si>
  <si>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</si>
  <si>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</si>
  <si>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</si>
  <si>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</si>
  <si>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</si>
  <si>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</si>
  <si>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</si>
  <si>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</si>
  <si>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</si>
  <si>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</si>
  <si>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</si>
  <si>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</si>
  <si>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</si>
  <si>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</si>
  <si>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</si>
  <si>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</si>
  <si>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</si>
  <si>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</si>
  <si>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</si>
  <si>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</si>
  <si>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</si>
  <si>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</si>
  <si>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</si>
  <si>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</si>
  <si>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</si>
  <si>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</si>
  <si>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</si>
  <si>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</si>
  <si>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</si>
  <si>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</si>
  <si>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</si>
  <si>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</si>
  <si>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</si>
  <si>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</si>
  <si>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</si>
  <si>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</si>
  <si>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</si>
  <si>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</si>
  <si>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</si>
  <si>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</si>
  <si>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</si>
  <si>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</si>
  <si>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</si>
  <si>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</si>
  <si>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</si>
  <si>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</si>
  <si>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</si>
  <si>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</si>
  <si>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</si>
  <si>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</si>
  <si>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</si>
  <si>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</si>
  <si>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</si>
  <si>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</si>
  <si>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</si>
  <si>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</si>
  <si>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</si>
  <si>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</si>
  <si>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</si>
  <si>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</si>
  <si>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</si>
  <si>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</si>
  <si>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</si>
  <si>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</si>
  <si>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</si>
  <si>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</si>
  <si>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</si>
  <si>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</si>
  <si>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</si>
  <si>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</si>
  <si>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</si>
  <si>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</si>
  <si>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</si>
  <si>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</si>
  <si>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</si>
  <si>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</si>
  <si>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</si>
  <si>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</si>
  <si>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</si>
  <si>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</si>
  <si>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</si>
  <si>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</si>
  <si>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</si>
  <si>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</si>
  <si>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</si>
  <si>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</si>
  <si>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</si>
  <si>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</si>
  <si>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</si>
  <si>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</si>
  <si>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</si>
  <si>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</si>
  <si>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</si>
  <si>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</si>
  <si>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</si>
  <si>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</si>
  <si>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</si>
  <si>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</si>
  <si>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</si>
  <si>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</si>
  <si>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</si>
  <si>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</si>
  <si>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</si>
  <si>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</si>
  <si>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</si>
  <si>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</si>
  <si>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</si>
  <si>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</si>
  <si>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</si>
  <si>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</si>
  <si>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</si>
  <si>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</si>
  <si>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</si>
  <si>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</si>
  <si>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</si>
  <si>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</si>
  <si>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</si>
  <si>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</si>
  <si>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</si>
  <si>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</si>
  <si>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</si>
  <si>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</si>
  <si>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</si>
  <si>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</si>
  <si>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</si>
  <si>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</si>
  <si>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</si>
  <si>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</si>
  <si>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</si>
  <si>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</si>
  <si>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</si>
  <si>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</si>
  <si>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</si>
  <si>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</si>
  <si>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</si>
  <si>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</si>
  <si>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</si>
  <si>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</si>
  <si>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</si>
  <si>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</si>
  <si>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</si>
  <si>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</si>
  <si>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</si>
  <si>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</si>
  <si>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</si>
  <si>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</si>
  <si>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</si>
  <si>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</si>
  <si>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</si>
  <si>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</si>
  <si>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</si>
  <si>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</si>
  <si>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</si>
  <si>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</si>
  <si>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</si>
  <si>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</si>
  <si>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</si>
  <si>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</si>
  <si>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</si>
  <si>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</si>
  <si>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</si>
  <si>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</si>
  <si>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</si>
  <si>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</si>
  <si>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</si>
  <si>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</si>
  <si>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</si>
  <si>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</si>
  <si>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</si>
  <si>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</si>
  <si>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</si>
  <si>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</si>
  <si>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</si>
  <si>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</si>
  <si>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</si>
  <si>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</si>
  <si>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</si>
  <si>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</si>
  <si>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</si>
  <si>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</si>
  <si>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</si>
  <si>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</si>
  <si>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</si>
  <si>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</si>
  <si>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</si>
  <si>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</si>
  <si>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</si>
  <si>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</si>
  <si>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</si>
  <si>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</si>
  <si>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</si>
  <si>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</si>
  <si>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</si>
  <si>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</si>
  <si>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</si>
  <si>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</si>
  <si>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</si>
  <si>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</si>
  <si>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</si>
  <si>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</si>
  <si>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</si>
  <si>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</si>
  <si>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</si>
  <si>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</si>
  <si>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</si>
  <si>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</si>
  <si>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</si>
  <si>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</si>
  <si>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</si>
  <si>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</si>
  <si>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</si>
  <si>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</si>
  <si>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</si>
  <si>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</si>
  <si>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</si>
  <si>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</si>
  <si>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</si>
  <si>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</si>
  <si>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</si>
  <si>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</si>
  <si>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</si>
  <si>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</si>
  <si>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</si>
  <si>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</si>
  <si>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</si>
  <si>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</si>
  <si>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</si>
  <si>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</si>
  <si>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</si>
  <si>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</si>
  <si>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</si>
  <si>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</si>
  <si>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</si>
  <si>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</si>
  <si>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</si>
  <si>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</si>
  <si>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</si>
  <si>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</si>
  <si>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</si>
  <si>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</si>
  <si>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</si>
  <si>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</si>
  <si>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</si>
  <si>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</si>
  <si>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</si>
  <si>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</si>
  <si>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</si>
  <si>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</si>
  <si>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</si>
  <si>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</si>
  <si>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</si>
  <si>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</si>
  <si>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</si>
  <si>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</si>
  <si>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</si>
  <si>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</si>
  <si>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</si>
  <si>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</si>
  <si>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</si>
  <si>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</si>
  <si>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</si>
  <si>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</si>
  <si>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</si>
  <si>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</si>
  <si>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</si>
  <si>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</si>
  <si>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</si>
  <si>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</si>
  <si>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</si>
  <si>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</si>
  <si>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</si>
  <si>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</si>
  <si>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</si>
  <si>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</si>
  <si>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</si>
  <si>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</si>
  <si>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</si>
  <si>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</si>
  <si>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</si>
  <si>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</si>
  <si>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</si>
  <si>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</si>
  <si>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</si>
  <si>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</si>
  <si>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</si>
  <si>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</si>
  <si>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</si>
  <si>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</si>
  <si>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</si>
  <si>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</si>
  <si>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</si>
  <si>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</si>
  <si>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</si>
  <si>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</si>
  <si>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</si>
  <si>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</si>
  <si>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</si>
  <si>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</si>
  <si>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</si>
  <si>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</si>
  <si>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</si>
  <si>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</si>
  <si>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</si>
  <si>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</si>
  <si>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</si>
  <si>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</si>
  <si>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</si>
  <si>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</si>
  <si>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</si>
  <si>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</si>
  <si>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</si>
  <si>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</si>
  <si>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</si>
  <si>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</si>
  <si>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</si>
  <si>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</si>
  <si>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</si>
  <si>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</si>
  <si>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</si>
  <si>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</si>
  <si>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</si>
  <si>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</si>
  <si>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</si>
  <si>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</si>
  <si>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</si>
  <si>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</si>
  <si>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</si>
  <si>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</si>
  <si>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</si>
  <si>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</si>
  <si>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</si>
  <si>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</si>
  <si>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</si>
  <si>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</si>
  <si>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</si>
  <si>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</si>
  <si>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</si>
  <si>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</si>
  <si>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</si>
  <si>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</si>
  <si>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</si>
  <si>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</si>
  <si>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</si>
  <si>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</si>
  <si>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</si>
  <si>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</si>
  <si>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</si>
  <si>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</si>
  <si>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</si>
  <si>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</si>
  <si>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</si>
  <si>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</si>
  <si>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</si>
  <si>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</si>
  <si>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</si>
  <si>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</si>
  <si>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</si>
  <si>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</si>
  <si>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</si>
  <si>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</si>
  <si>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</si>
  <si>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</si>
  <si>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</si>
  <si>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</si>
  <si>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</si>
  <si>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</si>
  <si>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</si>
  <si>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</si>
  <si>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</si>
  <si>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</si>
  <si>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</si>
  <si>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</si>
  <si>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</si>
  <si>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</si>
  <si>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</si>
  <si>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</si>
  <si>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</si>
  <si>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</si>
  <si>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</si>
  <si>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</si>
  <si>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</si>
  <si>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</si>
  <si>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</si>
  <si>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</si>
  <si>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</si>
  <si>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</si>
  <si>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</si>
  <si>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</si>
  <si>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</si>
  <si>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</si>
  <si>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</si>
  <si>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</si>
  <si>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</si>
  <si>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</si>
  <si>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</si>
  <si>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</si>
  <si>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</si>
  <si>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</si>
  <si>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</si>
  <si>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</si>
  <si>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</si>
  <si>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</si>
  <si>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</si>
  <si>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</si>
  <si>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</si>
  <si>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</si>
  <si>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</si>
  <si>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</si>
  <si>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</si>
  <si>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</si>
  <si>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</si>
  <si>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</si>
  <si>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</si>
  <si>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</si>
  <si>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</si>
  <si>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</si>
  <si>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</si>
  <si>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</si>
  <si>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</si>
  <si>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</si>
  <si>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</si>
  <si>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</si>
  <si>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</si>
  <si>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</si>
  <si>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</si>
  <si>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</si>
  <si>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</si>
  <si>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</si>
  <si>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</si>
  <si>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</si>
  <si>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</si>
  <si>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</si>
  <si>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</si>
  <si>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</si>
  <si>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</si>
  <si>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</si>
  <si>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</si>
  <si>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</si>
  <si>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</si>
  <si>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</si>
  <si>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</si>
  <si>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</si>
  <si>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</si>
  <si>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</si>
  <si>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</si>
  <si>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</si>
  <si>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</si>
  <si>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</si>
  <si>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</si>
  <si>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</si>
  <si>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</si>
  <si>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</si>
  <si>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</si>
  <si>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</si>
  <si>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</si>
  <si>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</si>
  <si>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</si>
  <si>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</si>
  <si>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</si>
  <si>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</si>
  <si>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</si>
  <si>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</si>
  <si>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</si>
  <si>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</si>
  <si>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</si>
  <si>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</si>
  <si>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</si>
  <si>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</si>
  <si>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</si>
  <si>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</si>
  <si>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</si>
  <si>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</si>
  <si>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</si>
  <si>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</si>
  <si>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</si>
  <si>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</si>
  <si>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</si>
  <si>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</si>
  <si>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</si>
  <si>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</si>
  <si>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</si>
  <si>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</si>
  <si>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</si>
  <si>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</si>
  <si>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</si>
  <si>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</si>
  <si>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</si>
  <si>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</si>
  <si>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</si>
  <si>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</si>
  <si>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</si>
  <si>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</si>
  <si>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</si>
  <si>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</si>
  <si>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</si>
  <si>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</si>
  <si>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</si>
  <si>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</si>
  <si>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</si>
  <si>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</si>
  <si>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</si>
  <si>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</si>
  <si>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</si>
  <si>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</si>
  <si>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</si>
  <si>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</si>
  <si>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</si>
  <si>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</si>
  <si>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</si>
  <si>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</si>
  <si>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</si>
  <si>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</si>
  <si>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</si>
  <si>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</si>
  <si>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</si>
  <si>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</si>
  <si>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</si>
  <si>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</si>
  <si>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</si>
  <si>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</si>
  <si>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</si>
  <si>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</si>
  <si>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</si>
  <si>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</si>
  <si>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</si>
  <si>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</si>
  <si>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</si>
  <si>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</si>
  <si>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</si>
  <si>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</si>
  <si>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</si>
  <si>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</si>
  <si>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</si>
  <si>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</si>
  <si>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</si>
  <si>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</si>
  <si>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</si>
  <si>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</si>
  <si>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</si>
  <si>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</si>
  <si>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</si>
  <si>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</si>
  <si>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</si>
  <si>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</si>
  <si>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</si>
  <si>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</si>
  <si>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</si>
  <si>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</si>
  <si>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</si>
  <si>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</si>
  <si>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</si>
  <si>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</si>
  <si>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</si>
  <si>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</si>
  <si>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</si>
  <si>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</si>
  <si>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</si>
  <si>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</si>
  <si>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</si>
  <si>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</si>
  <si>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</si>
  <si>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</si>
  <si>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</si>
  <si>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</si>
  <si>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</si>
  <si>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</si>
  <si>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</si>
  <si>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</si>
  <si>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</si>
  <si>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</si>
  <si>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</si>
  <si>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</si>
  <si>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</si>
  <si>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</si>
  <si>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</si>
  <si>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</si>
  <si>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</si>
  <si>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</si>
  <si>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</si>
  <si>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</si>
  <si>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</si>
  <si>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</si>
  <si>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</si>
  <si>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</si>
  <si>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</si>
  <si>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</si>
  <si>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</si>
  <si>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</si>
  <si>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</si>
  <si>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</si>
  <si>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</si>
  <si>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</si>
  <si>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</si>
  <si>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</si>
  <si>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</si>
  <si>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</si>
  <si>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</si>
  <si>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</si>
  <si>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</si>
  <si>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</si>
  <si>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</si>
  <si>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</si>
  <si>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</si>
  <si>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</si>
  <si>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</si>
  <si>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</si>
  <si>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</si>
  <si>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</si>
  <si>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</si>
  <si>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</si>
  <si>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</si>
  <si>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</si>
  <si>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</si>
  <si>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</si>
  <si>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</si>
  <si>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</si>
  <si>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</si>
  <si>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</si>
  <si>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</si>
  <si>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</si>
  <si>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</si>
  <si>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</si>
  <si>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</si>
  <si>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</si>
  <si>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</si>
  <si>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</si>
  <si>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</si>
  <si>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</si>
  <si>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</si>
  <si>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</si>
  <si>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</si>
  <si>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</si>
  <si>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</si>
  <si>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</si>
  <si>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</si>
  <si>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</si>
  <si>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</si>
  <si>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</si>
  <si>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</si>
  <si>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</si>
  <si>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</si>
  <si>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</si>
  <si>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</si>
  <si>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</si>
  <si>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</si>
  <si>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</si>
  <si>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</si>
  <si>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</si>
  <si>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</si>
  <si>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</si>
  <si>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</si>
  <si>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</si>
  <si>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</si>
  <si>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</si>
  <si>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</si>
  <si>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</si>
  <si>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</si>
  <si>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</si>
  <si>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</si>
  <si>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</si>
  <si>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</si>
  <si>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</si>
  <si>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</si>
  <si>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</si>
  <si>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</si>
  <si>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</si>
  <si>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</si>
  <si>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</si>
  <si>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</si>
  <si>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</si>
  <si>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</si>
  <si>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</si>
  <si>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</si>
  <si>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</si>
  <si>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</si>
  <si>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</si>
  <si>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</si>
  <si>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</si>
  <si>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</si>
  <si>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</si>
  <si>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</si>
  <si>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</si>
  <si>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</si>
  <si>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</si>
  <si>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</si>
  <si>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</si>
  <si>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</si>
  <si>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</si>
  <si>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</si>
  <si>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</si>
  <si>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</si>
  <si>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</si>
  <si>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</si>
  <si>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</si>
  <si>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</si>
  <si>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</si>
  <si>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</si>
  <si>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</si>
  <si>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</si>
  <si>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</si>
  <si>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</si>
  <si>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</si>
  <si>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</si>
  <si>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</si>
  <si>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</si>
  <si>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</si>
  <si>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</si>
  <si>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</si>
  <si>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</si>
  <si>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</si>
  <si>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</si>
  <si>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</si>
  <si>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</si>
  <si>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</si>
  <si>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</si>
  <si>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</si>
  <si>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</si>
  <si>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</si>
  <si>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</si>
  <si>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</si>
  <si>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</si>
  <si>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</si>
  <si>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</si>
  <si>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</si>
  <si>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</si>
  <si>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</si>
  <si>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</si>
  <si>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</si>
  <si>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</si>
  <si>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</si>
  <si>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</si>
  <si>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</si>
  <si>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</si>
  <si>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</si>
  <si>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</si>
  <si>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</si>
  <si>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</si>
  <si>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</si>
  <si>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</si>
  <si>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</si>
  <si>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</si>
  <si>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</si>
  <si>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</si>
  <si>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</si>
  <si>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</si>
  <si>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</si>
  <si>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</si>
  <si>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</si>
  <si>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</si>
  <si>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</si>
  <si>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</si>
  <si>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</si>
  <si>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</si>
  <si>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</si>
  <si>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</si>
  <si>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</si>
  <si>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</si>
  <si>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</si>
  <si>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</si>
  <si>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</si>
  <si>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</si>
  <si>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</si>
  <si>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</si>
  <si>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</si>
  <si>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</si>
  <si>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</si>
  <si>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</si>
  <si>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</si>
  <si>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</si>
  <si>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</si>
  <si>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</si>
  <si>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</si>
  <si>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</si>
  <si>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</si>
  <si>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</si>
  <si>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</si>
  <si>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</si>
  <si>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</si>
  <si>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</si>
  <si>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</si>
  <si>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</si>
  <si>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</si>
  <si>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</si>
  <si>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</si>
  <si>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</si>
  <si>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</si>
  <si>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</si>
  <si>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</si>
  <si>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</si>
  <si>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</si>
  <si>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</si>
  <si>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</si>
  <si>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</si>
  <si>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</si>
  <si>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</si>
  <si>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</si>
  <si>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</si>
  <si>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</si>
  <si>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</si>
  <si>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</si>
  <si>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</si>
  <si>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</si>
  <si>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</si>
  <si>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</si>
  <si>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</si>
  <si>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</si>
  <si>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</si>
  <si>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</si>
  <si>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</si>
  <si>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</si>
  <si>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</si>
  <si>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</si>
  <si>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</si>
  <si>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</si>
  <si>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</si>
  <si>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</si>
  <si>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</si>
  <si>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</si>
  <si>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</si>
  <si>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</si>
  <si>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</si>
  <si>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</si>
  <si>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</si>
  <si>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</si>
  <si>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</si>
  <si>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</si>
  <si>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</si>
  <si>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</si>
  <si>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</si>
  <si>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</si>
  <si>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</si>
  <si>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</si>
  <si>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</si>
  <si>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</si>
  <si>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</si>
  <si>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</si>
  <si>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</si>
  <si>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</si>
  <si>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</si>
  <si>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</si>
  <si>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</si>
  <si>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</si>
  <si>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</si>
  <si>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</si>
  <si>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</si>
  <si>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</si>
  <si>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</si>
  <si>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</si>
  <si>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</si>
  <si>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</si>
  <si>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</si>
  <si>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</si>
  <si>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</si>
  <si>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</si>
  <si>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</si>
  <si>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</si>
  <si>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</si>
  <si>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</si>
  <si>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</si>
  <si>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</si>
  <si>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</si>
  <si>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</si>
  <si>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</si>
  <si>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</si>
  <si>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</si>
  <si>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</si>
  <si>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</si>
  <si>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</si>
  <si>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</si>
  <si>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</si>
  <si>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</si>
  <si>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</si>
  <si>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</si>
  <si>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</si>
  <si>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</si>
  <si>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</si>
  <si>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</si>
  <si>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</si>
  <si>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</si>
  <si>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</si>
  <si>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</si>
  <si>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</si>
  <si>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</si>
  <si>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</si>
  <si>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</si>
  <si>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</si>
  <si>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</si>
  <si>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</si>
  <si>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</si>
  <si>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</si>
  <si>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</si>
  <si>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</si>
  <si>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</si>
  <si>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</si>
  <si>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</si>
  <si>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</si>
  <si>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</si>
  <si>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</si>
  <si>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</si>
  <si>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</si>
  <si>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</si>
  <si>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</si>
  <si>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</si>
  <si>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</si>
  <si>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</si>
  <si>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</si>
  <si>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</si>
  <si>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</si>
  <si>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</si>
  <si>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</si>
  <si>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</si>
  <si>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</si>
  <si>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</si>
  <si>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</si>
  <si>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</si>
  <si>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</si>
  <si>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</si>
  <si>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</si>
  <si>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</si>
  <si>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</si>
  <si>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</si>
  <si>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</si>
  <si>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</si>
  <si>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</si>
  <si>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</si>
  <si>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</si>
  <si>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</si>
  <si>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</si>
  <si>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</si>
  <si>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</si>
  <si>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</si>
  <si>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</si>
  <si>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</si>
  <si>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</si>
  <si>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</si>
  <si>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</si>
  <si>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</si>
  <si>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</si>
  <si>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</si>
  <si>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</si>
  <si>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</si>
  <si>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</si>
  <si>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</si>
  <si>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</si>
  <si>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</si>
  <si>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</si>
  <si>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</si>
  <si>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</si>
  <si>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</si>
  <si>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</si>
  <si>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</si>
  <si>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</si>
  <si>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</si>
  <si>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</si>
  <si>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</si>
  <si>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</si>
  <si>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</si>
  <si>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</si>
  <si>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</si>
  <si>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</si>
  <si>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</si>
  <si>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</si>
  <si>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</si>
  <si>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</si>
  <si>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</si>
  <si>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</si>
  <si>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</si>
  <si>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</si>
  <si>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</si>
  <si>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</si>
  <si>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</si>
  <si>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</si>
  <si>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</si>
  <si>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</si>
  <si>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</si>
  <si>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</si>
  <si>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</si>
  <si>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</si>
  <si>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</si>
  <si>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</si>
  <si>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</si>
  <si>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</si>
  <si>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</si>
  <si>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</si>
  <si>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</si>
  <si>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</si>
  <si>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</si>
  <si>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</si>
  <si>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</si>
  <si>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</si>
  <si>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</si>
  <si>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</si>
  <si>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</si>
  <si>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</si>
  <si>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</si>
  <si>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</si>
  <si>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</si>
  <si>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</si>
  <si>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</si>
  <si>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</si>
  <si>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</si>
  <si>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</si>
  <si>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</si>
  <si>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</si>
  <si>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</si>
  <si>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</si>
  <si>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</si>
  <si>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</si>
  <si>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</si>
  <si>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</si>
  <si>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</si>
  <si>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</si>
  <si>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</si>
  <si>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</si>
  <si>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</si>
  <si>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</si>
  <si>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</si>
  <si>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</si>
  <si>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</si>
  <si>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</si>
  <si>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</si>
  <si>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</si>
  <si>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</si>
  <si>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</si>
  <si>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</si>
  <si>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</si>
  <si>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</si>
  <si>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</si>
  <si>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</si>
  <si>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</si>
  <si>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</si>
  <si>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</si>
  <si>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</si>
  <si>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</si>
  <si>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</si>
  <si>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</si>
  <si>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</si>
  <si>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</si>
  <si>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</si>
  <si>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</si>
  <si>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</si>
  <si>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</si>
  <si>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</si>
  <si>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</si>
  <si>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</si>
  <si>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</si>
  <si>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</si>
  <si>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</si>
  <si>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</si>
  <si>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</si>
  <si>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</si>
  <si>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</si>
  <si>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</si>
  <si>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</si>
  <si>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</si>
  <si>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</si>
  <si>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</si>
  <si>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</si>
  <si>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</si>
  <si>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</si>
  <si>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</si>
  <si>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</si>
  <si>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</si>
  <si>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</si>
  <si>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</si>
  <si>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</si>
  <si>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</si>
  <si>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</si>
  <si>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</si>
  <si>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</si>
  <si>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</si>
  <si>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</si>
  <si>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</si>
  <si>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</si>
  <si>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</si>
  <si>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</si>
  <si>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</si>
  <si>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</si>
  <si>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</si>
  <si>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</si>
  <si>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</si>
  <si>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</si>
  <si>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</si>
  <si>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</si>
  <si>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</si>
  <si>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</si>
  <si>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</si>
  <si>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</si>
  <si>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</si>
  <si>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</si>
  <si>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</si>
  <si>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</si>
  <si>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</si>
  <si>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</si>
  <si>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</si>
  <si>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</si>
  <si>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</si>
  <si>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</si>
  <si>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</si>
  <si>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</si>
  <si>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</si>
  <si>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</si>
  <si>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</si>
  <si>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</si>
  <si>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</si>
  <si>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</si>
  <si>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</si>
  <si>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</si>
  <si>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</si>
  <si>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</si>
  <si>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</si>
  <si>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</si>
  <si>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</si>
  <si>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</si>
  <si>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</si>
  <si>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</si>
  <si>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</si>
  <si>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</si>
  <si>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</si>
  <si>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</si>
  <si>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</si>
  <si>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</si>
  <si>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</si>
  <si>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</si>
  <si>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</si>
  <si>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</si>
  <si>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</si>
  <si>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</si>
  <si>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</si>
  <si>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</si>
  <si>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</si>
  <si>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</si>
  <si>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</si>
  <si>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</si>
  <si>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</si>
  <si>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</si>
  <si>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</si>
  <si>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</si>
  <si>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</si>
  <si>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</si>
  <si>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</si>
  <si>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</si>
  <si>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</si>
  <si>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</si>
  <si>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</si>
  <si>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</si>
  <si>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</si>
  <si>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</si>
  <si>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</si>
  <si>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</si>
  <si>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</si>
  <si>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</si>
  <si>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</si>
  <si>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</si>
  <si>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</si>
  <si>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</si>
  <si>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</si>
  <si>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</si>
  <si>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</si>
  <si>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</si>
  <si>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</si>
  <si>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</si>
  <si>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</si>
  <si>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</si>
  <si>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</si>
  <si>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</si>
  <si>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</si>
  <si>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</si>
  <si>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</si>
  <si>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</si>
  <si>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</si>
  <si>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</si>
  <si>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</si>
  <si>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</si>
  <si>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</si>
  <si>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</si>
  <si>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</si>
  <si>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</si>
  <si>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</si>
  <si>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</si>
  <si>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</si>
  <si>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</si>
  <si>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</si>
  <si>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</si>
  <si>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</si>
  <si>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</si>
  <si>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</si>
  <si>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</si>
  <si>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</si>
  <si>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</si>
  <si>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</si>
  <si>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</si>
  <si>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</si>
  <si>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</si>
  <si>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</si>
  <si>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</si>
  <si>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</si>
  <si>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</si>
  <si>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</si>
  <si>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</si>
  <si>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</si>
  <si>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</si>
  <si>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</si>
  <si>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</si>
  <si>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</si>
  <si>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</si>
  <si>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</si>
  <si>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</si>
  <si>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</si>
  <si>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</si>
  <si>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</si>
  <si>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</si>
  <si>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</si>
  <si>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</si>
  <si>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</si>
  <si>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</si>
  <si>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</si>
  <si>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</si>
  <si>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</si>
  <si>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</si>
  <si>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</si>
  <si>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</si>
  <si>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</si>
  <si>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</si>
  <si>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</si>
  <si>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</si>
  <si>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</si>
  <si>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</si>
  <si>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</si>
  <si>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</si>
  <si>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</si>
  <si>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</si>
  <si>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</si>
  <si>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</si>
  <si>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</si>
  <si>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</si>
  <si>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</si>
  <si>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</si>
  <si>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</si>
  <si>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</si>
  <si>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</si>
  <si>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</si>
  <si>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</si>
  <si>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</si>
  <si>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</si>
  <si>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</si>
  <si>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</si>
  <si>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</si>
  <si>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</si>
  <si>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</si>
  <si>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</si>
  <si>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</si>
  <si>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</si>
  <si>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</si>
  <si>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</si>
  <si>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</si>
  <si>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</si>
  <si>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</si>
  <si>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</si>
  <si>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</si>
  <si>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</si>
  <si>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</si>
  <si>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</si>
  <si>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</si>
  <si>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</si>
  <si>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</si>
  <si>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</si>
  <si>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</si>
  <si>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</si>
  <si>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</si>
  <si>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</si>
  <si>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</si>
  <si>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</si>
  <si>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</si>
  <si>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</si>
  <si>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</si>
  <si>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</si>
  <si>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</si>
  <si>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</si>
  <si>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</si>
  <si>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</si>
  <si>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</si>
  <si>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</si>
  <si>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</si>
  <si>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</si>
  <si>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</si>
  <si>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</si>
  <si>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</si>
  <si>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</si>
  <si>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</si>
  <si>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</si>
  <si>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</si>
  <si>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</si>
  <si>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</si>
  <si>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</si>
  <si>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</si>
  <si>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</si>
  <si>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</si>
  <si>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</si>
  <si>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</si>
  <si>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</si>
  <si>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</si>
  <si>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</si>
  <si>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</si>
  <si>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</si>
  <si>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</si>
  <si>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</si>
  <si>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</si>
  <si>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</si>
  <si>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</si>
  <si>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</si>
  <si>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</si>
  <si>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</si>
  <si>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</si>
  <si>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</si>
  <si>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</si>
  <si>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</si>
  <si>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</si>
  <si>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</si>
  <si>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</si>
  <si>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</si>
  <si>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</si>
  <si>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</si>
  <si>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</si>
  <si>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</si>
  <si>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</si>
  <si>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</si>
  <si>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</si>
  <si>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</si>
  <si>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</si>
  <si>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</si>
  <si>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</si>
  <si>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</si>
  <si>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</si>
  <si>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</si>
  <si>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</si>
  <si>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</si>
  <si>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</si>
  <si>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</si>
  <si>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</si>
  <si>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</si>
  <si>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</si>
  <si>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</si>
  <si>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</si>
  <si>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</si>
  <si>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</si>
  <si>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</si>
  <si>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</si>
  <si>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</si>
  <si>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</si>
  <si>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</si>
  <si>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</si>
  <si>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</si>
  <si>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</si>
  <si>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</si>
  <si>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</si>
  <si>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</si>
  <si>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</si>
  <si>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</si>
  <si>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</si>
  <si>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</si>
  <si>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</si>
  <si>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</si>
  <si>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</si>
  <si>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</si>
  <si>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</si>
  <si>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</si>
  <si>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</si>
  <si>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</si>
  <si>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</si>
  <si>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</si>
  <si>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</si>
  <si>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</si>
  <si>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</si>
  <si>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</si>
  <si>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</si>
  <si>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</si>
  <si>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</si>
  <si>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</si>
  <si>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</si>
  <si>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</si>
  <si>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</si>
  <si>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</si>
  <si>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</si>
  <si>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</si>
  <si>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</si>
  <si>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</si>
  <si>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</si>
  <si>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</si>
  <si>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</si>
  <si>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</si>
  <si>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</si>
  <si>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</si>
  <si>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</si>
  <si>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</si>
  <si>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</si>
  <si>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</si>
  <si>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</si>
  <si>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</si>
  <si>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</si>
  <si>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</si>
  <si>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</si>
  <si>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</si>
  <si>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</si>
  <si>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</si>
  <si>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</si>
  <si>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</si>
  <si>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</si>
  <si>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</si>
  <si>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</si>
  <si>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</si>
  <si>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</si>
  <si>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</si>
  <si>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</si>
  <si>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</si>
  <si>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</si>
  <si>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</si>
  <si>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</si>
  <si>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</si>
  <si>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</si>
  <si>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</si>
  <si>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</si>
  <si>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</si>
  <si>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</si>
  <si>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</si>
  <si>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</si>
  <si>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</si>
  <si>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</si>
  <si>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</si>
  <si>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</si>
  <si>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</si>
  <si>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</si>
  <si>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</si>
  <si>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</si>
  <si>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</si>
  <si>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</si>
  <si>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</si>
  <si>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</si>
  <si>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</si>
  <si>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</si>
  <si>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</si>
  <si>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</si>
  <si>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</si>
  <si>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</si>
  <si>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</si>
  <si>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</si>
  <si>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</si>
  <si>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</si>
  <si>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</si>
  <si>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</si>
  <si>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</si>
  <si>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</si>
  <si>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</si>
  <si>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</si>
  <si>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</si>
  <si>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</si>
  <si>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</si>
  <si>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</si>
  <si>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</si>
  <si>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</si>
  <si>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</si>
  <si>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</si>
  <si>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</si>
  <si>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</si>
  <si>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</si>
  <si>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</si>
  <si>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</si>
  <si>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</si>
  <si>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</si>
  <si>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</si>
  <si>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</si>
  <si>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</si>
  <si>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</si>
  <si>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</si>
  <si>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</si>
  <si>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</si>
  <si>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</si>
  <si>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</si>
  <si>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</si>
  <si>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</si>
  <si>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</si>
  <si>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</si>
  <si>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</si>
  <si>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</si>
  <si>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</si>
  <si>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</si>
  <si>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</si>
  <si>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</si>
  <si>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</si>
  <si>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</si>
  <si>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</si>
  <si>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</si>
  <si>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</si>
  <si>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</si>
  <si>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</si>
  <si>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</si>
  <si>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</si>
  <si>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</si>
  <si>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</si>
  <si>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</si>
  <si>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</si>
  <si>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</si>
  <si>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</si>
  <si>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</si>
  <si>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</si>
  <si>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</si>
  <si>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</si>
  <si>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</si>
  <si>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</si>
  <si>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</si>
  <si>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</si>
  <si>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</si>
  <si>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</si>
  <si>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</si>
  <si>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</si>
  <si>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</si>
  <si>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</si>
  <si>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</si>
  <si>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</si>
  <si>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</si>
  <si>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</si>
  <si>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</si>
  <si>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</si>
  <si>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</si>
  <si>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</si>
  <si>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</si>
  <si>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</si>
  <si>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</si>
  <si>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</si>
  <si>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</si>
  <si>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</si>
  <si>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</si>
  <si>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</si>
  <si>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</si>
  <si>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</si>
  <si>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</si>
  <si>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</si>
  <si>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</si>
  <si>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</si>
  <si>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</si>
  <si>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</si>
  <si>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</si>
  <si>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</si>
  <si>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</si>
  <si>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</si>
  <si>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</si>
  <si>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</si>
  <si>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</si>
  <si>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</si>
  <si>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</si>
  <si>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</si>
  <si>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</si>
  <si>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</si>
  <si>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</si>
  <si>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</si>
  <si>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</si>
  <si>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</si>
  <si>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</si>
  <si>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</si>
  <si>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</si>
  <si>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</si>
  <si>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</si>
  <si>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</si>
  <si>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</si>
  <si>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</si>
  <si>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</si>
  <si>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</si>
  <si>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</si>
  <si>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</si>
  <si>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</si>
  <si>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</si>
  <si>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</si>
  <si>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</si>
  <si>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</si>
  <si>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</si>
  <si>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</si>
  <si>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</si>
  <si>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</si>
  <si>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</si>
  <si>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</si>
  <si>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</si>
  <si>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</si>
  <si>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</si>
  <si>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</si>
  <si>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</si>
  <si>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</si>
  <si>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</si>
  <si>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</si>
  <si>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</si>
  <si>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</si>
  <si>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</si>
  <si>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</si>
  <si>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</si>
  <si>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</si>
  <si>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</si>
  <si>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</si>
  <si>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</si>
  <si>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</si>
  <si>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</si>
  <si>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</si>
  <si>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</si>
  <si>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</si>
  <si>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</si>
  <si>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</si>
  <si>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</si>
  <si>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</si>
  <si>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</si>
  <si>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</si>
  <si>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</si>
  <si>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</si>
  <si>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</si>
  <si>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</si>
  <si>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</si>
  <si>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</si>
  <si>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</si>
  <si>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</si>
  <si>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</si>
  <si>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</si>
  <si>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</si>
  <si>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</si>
  <si>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</si>
  <si>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</si>
  <si>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</si>
  <si>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</si>
  <si>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</si>
  <si>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</si>
  <si>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</si>
  <si>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</si>
  <si>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</si>
  <si>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</si>
  <si>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</si>
  <si>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</si>
  <si>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</si>
  <si>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</si>
  <si>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</si>
  <si>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</si>
  <si>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</si>
  <si>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</si>
  <si>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</si>
  <si>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</si>
  <si>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</si>
  <si>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</si>
  <si>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</si>
  <si>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</si>
  <si>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</si>
  <si>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</si>
  <si>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</si>
  <si>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</si>
  <si>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</si>
  <si>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</si>
  <si>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</si>
  <si>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</si>
  <si>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</si>
  <si>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</si>
  <si>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</si>
  <si>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</si>
  <si>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</si>
  <si>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</si>
  <si>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</si>
  <si>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</si>
  <si>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</si>
  <si>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</si>
  <si>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</si>
  <si>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</si>
  <si>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</si>
  <si>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</si>
  <si>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</si>
  <si>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</si>
  <si>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</si>
  <si>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</si>
  <si>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</si>
  <si>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</si>
  <si>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</si>
  <si>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</si>
  <si>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</si>
  <si>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</si>
  <si>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</si>
  <si>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</si>
  <si>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</si>
  <si>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</si>
  <si>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</si>
  <si>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</si>
  <si>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</si>
  <si>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</si>
  <si>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</si>
  <si>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</si>
  <si>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</si>
  <si>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</si>
  <si>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</si>
  <si>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</si>
  <si>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</si>
  <si>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</si>
  <si>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</si>
  <si>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</si>
  <si>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</si>
  <si>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</si>
  <si>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</si>
  <si>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</si>
  <si>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</si>
  <si>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</si>
  <si>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</si>
  <si>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</si>
  <si>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</si>
  <si>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</si>
  <si>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</si>
  <si>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</si>
  <si>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</si>
  <si>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</si>
  <si>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</si>
  <si>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</si>
  <si>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</si>
  <si>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</si>
  <si>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</si>
  <si>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</si>
  <si>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</si>
  <si>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</si>
  <si>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</si>
  <si>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</si>
  <si>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</si>
  <si>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</si>
  <si>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</si>
  <si>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</si>
  <si>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</si>
  <si>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</si>
  <si>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</si>
  <si>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</si>
  <si>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</si>
  <si>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</si>
  <si>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</si>
  <si>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</si>
  <si>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</si>
  <si>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</si>
  <si>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</si>
  <si>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</si>
  <si>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</si>
  <si>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</si>
  <si>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</si>
  <si>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</si>
  <si>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</si>
  <si>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</si>
  <si>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</si>
  <si>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</si>
  <si>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</si>
  <si>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</si>
  <si>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</si>
  <si>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</si>
  <si>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</si>
  <si>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</si>
  <si>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</si>
  <si>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</si>
  <si>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</si>
  <si>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</si>
  <si>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</si>
  <si>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</si>
  <si>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</si>
  <si>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</si>
  <si>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</si>
  <si>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</si>
  <si>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</si>
  <si>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</si>
  <si>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</si>
  <si>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</si>
  <si>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</si>
  <si>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</si>
  <si>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</si>
  <si>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</si>
  <si>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</si>
  <si>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</si>
  <si>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</si>
  <si>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</si>
  <si>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</si>
  <si>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</si>
  <si>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</si>
  <si>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</si>
  <si>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</si>
  <si>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</si>
  <si>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</si>
  <si>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</si>
  <si>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</si>
  <si>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</si>
  <si>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</si>
  <si>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</si>
  <si>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</si>
  <si>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</si>
  <si>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</si>
  <si>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</si>
  <si>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</si>
  <si>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</si>
  <si>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</si>
  <si>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</si>
  <si>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</si>
  <si>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</si>
  <si>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</si>
  <si>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</si>
  <si>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</si>
  <si>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</si>
  <si>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</si>
  <si>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</si>
  <si>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</si>
  <si>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</si>
  <si>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</si>
  <si>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</si>
  <si>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</si>
  <si>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</si>
  <si>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</si>
  <si>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</si>
  <si>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</si>
  <si>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</si>
  <si>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</si>
  <si>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</si>
  <si>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</si>
  <si>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</si>
  <si>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</si>
  <si>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</si>
  <si>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</si>
  <si>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</si>
  <si>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</si>
  <si>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</si>
  <si>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</si>
  <si>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</si>
  <si>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</si>
  <si>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</si>
  <si>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</si>
  <si>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</si>
  <si>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</si>
  <si>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</si>
  <si>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</si>
  <si>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</si>
  <si>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</si>
  <si>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</si>
  <si>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</si>
  <si>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</si>
  <si>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</si>
  <si>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</si>
  <si>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</si>
  <si>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</si>
  <si>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</si>
  <si>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</si>
  <si>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</si>
  <si>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</si>
  <si>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</si>
  <si>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</si>
  <si>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</si>
  <si>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</si>
  <si>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</si>
  <si>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</si>
  <si>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</si>
  <si>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</si>
  <si>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</si>
  <si>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</si>
  <si>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</si>
  <si>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</si>
  <si>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</si>
  <si>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</si>
  <si>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</si>
  <si>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</si>
  <si>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</si>
  <si>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</si>
  <si>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</si>
  <si>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</si>
  <si>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</si>
  <si>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</si>
  <si>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</si>
  <si>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</si>
  <si>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</si>
  <si>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</si>
  <si>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</si>
  <si>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</si>
  <si>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</si>
  <si>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</si>
  <si>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</si>
  <si>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</si>
  <si>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</si>
  <si>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</si>
  <si>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</si>
  <si>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</si>
  <si>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</si>
  <si>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</si>
  <si>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</si>
  <si>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</si>
  <si>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</si>
  <si>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</si>
  <si>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</si>
  <si>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</si>
  <si>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</si>
  <si>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</si>
  <si>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</si>
  <si>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</si>
  <si>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</si>
  <si>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</si>
  <si>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</si>
  <si>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</si>
  <si>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</si>
  <si>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</si>
  <si>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</si>
  <si>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</si>
  <si>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</si>
  <si>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</si>
  <si>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</si>
  <si>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</si>
  <si>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</si>
  <si>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</si>
  <si>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</si>
  <si>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</si>
  <si>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</si>
  <si>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</si>
  <si>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</si>
  <si>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</si>
  <si>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</si>
  <si>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</si>
  <si>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</si>
  <si>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</si>
  <si>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</si>
  <si>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</si>
  <si>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</si>
  <si>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</si>
  <si>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</si>
  <si>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</si>
  <si>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</si>
  <si>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</si>
  <si>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</si>
  <si>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</si>
  <si>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</si>
  <si>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</si>
  <si>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</si>
  <si>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</si>
  <si>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</si>
  <si>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</si>
  <si>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</si>
  <si>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</si>
  <si>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</si>
  <si>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</si>
  <si>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</si>
  <si>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</si>
  <si>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</si>
  <si>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</si>
  <si>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</si>
  <si>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</si>
  <si>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</si>
  <si>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</si>
  <si>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</si>
  <si>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</si>
  <si>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</si>
  <si>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</si>
  <si>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</si>
  <si>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</si>
  <si>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</si>
  <si>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</si>
  <si>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</si>
  <si>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</si>
  <si>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</si>
  <si>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</si>
  <si>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</si>
  <si>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</si>
  <si>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</si>
  <si>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</si>
  <si>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</si>
  <si>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</si>
  <si>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</si>
  <si>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</si>
  <si>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</si>
  <si>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</si>
  <si>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</si>
  <si>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</si>
  <si>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</si>
  <si>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</si>
  <si>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</si>
  <si>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</si>
  <si>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</si>
  <si>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</si>
  <si>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</si>
  <si>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</si>
  <si>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</si>
  <si>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</si>
  <si>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</si>
  <si>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</si>
  <si>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</si>
  <si>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</si>
  <si>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</si>
  <si>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</si>
  <si>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</si>
  <si>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</si>
  <si>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</si>
  <si>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</si>
  <si>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</si>
  <si>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</si>
  <si>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</si>
  <si>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</si>
  <si>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</si>
  <si>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</si>
  <si>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</si>
  <si>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</si>
  <si>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</si>
  <si>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</si>
  <si>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</si>
  <si>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</si>
  <si>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</si>
  <si>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</si>
  <si>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</si>
  <si>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</si>
  <si>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</si>
  <si>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</si>
  <si>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</si>
  <si>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</si>
  <si>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</si>
  <si>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</si>
  <si>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</si>
  <si>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</si>
  <si>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</si>
  <si>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</si>
  <si>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</si>
  <si>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</si>
  <si>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</si>
  <si>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</si>
  <si>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</si>
  <si>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</si>
  <si>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</si>
  <si>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</si>
  <si>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</si>
  <si>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</si>
  <si>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</si>
  <si>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</si>
  <si>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</si>
  <si>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</si>
  <si>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</si>
  <si>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</si>
  <si>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</si>
  <si>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</si>
  <si>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</si>
  <si>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</si>
  <si>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</si>
  <si>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</si>
  <si>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</si>
  <si>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</si>
  <si>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</si>
  <si>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</si>
  <si>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</si>
  <si>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</si>
  <si>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</si>
  <si>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</si>
  <si>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</si>
  <si>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</si>
  <si>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</si>
  <si>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</si>
  <si>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</si>
  <si>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</si>
  <si>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</si>
  <si>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</si>
  <si>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</si>
  <si>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</si>
  <si>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</si>
  <si>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</si>
  <si>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</si>
  <si>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</si>
  <si>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</si>
  <si>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</si>
  <si>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</si>
  <si>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</si>
  <si>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</si>
  <si>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</si>
  <si>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</si>
  <si>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</si>
  <si>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</si>
  <si>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</si>
  <si>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</si>
  <si>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</si>
  <si>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</si>
  <si>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</si>
  <si>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</si>
  <si>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</si>
  <si>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</si>
  <si>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</si>
  <si>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</si>
  <si>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</si>
  <si>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</si>
  <si>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</si>
  <si>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</si>
  <si>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</si>
  <si>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</si>
  <si>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</si>
  <si>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</si>
  <si>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</si>
  <si>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</si>
  <si>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</si>
  <si>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</si>
  <si>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</si>
  <si>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</si>
  <si>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</si>
  <si>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</si>
  <si>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</si>
  <si>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</si>
  <si>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</si>
  <si>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</si>
  <si>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</si>
  <si>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</si>
  <si>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</si>
  <si>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</si>
  <si>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</si>
  <si>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</si>
  <si>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</si>
  <si>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</si>
  <si>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</si>
  <si>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</si>
  <si>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</si>
  <si>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</si>
  <si>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</si>
  <si>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</si>
  <si>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</si>
  <si>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</si>
  <si>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</si>
  <si>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</si>
  <si>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</si>
  <si>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</si>
  <si>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</si>
  <si>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</si>
  <si>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</si>
  <si>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</si>
  <si>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</si>
  <si>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</si>
  <si>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</si>
  <si>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</si>
  <si>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</si>
  <si>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</si>
  <si>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</si>
  <si>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</si>
  <si>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</si>
  <si>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</si>
  <si>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</si>
  <si>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</si>
  <si>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</si>
  <si>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</si>
  <si>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</si>
  <si>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</si>
  <si>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</si>
  <si>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</si>
  <si>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</si>
  <si>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</si>
  <si>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</si>
  <si>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</si>
  <si>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</si>
  <si>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</si>
  <si>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</si>
  <si>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</si>
  <si>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</si>
  <si>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</si>
  <si>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</si>
  <si>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</si>
  <si>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</si>
  <si>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</si>
  <si>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</si>
  <si>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</si>
  <si>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</si>
  <si>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</si>
  <si>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</si>
  <si>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</si>
  <si>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</si>
  <si>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</si>
  <si>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</si>
  <si>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</si>
  <si>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</si>
  <si>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</si>
  <si>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</si>
  <si>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</si>
  <si>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</si>
  <si>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</si>
  <si>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</si>
  <si>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</si>
  <si>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</si>
  <si>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</si>
  <si>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</si>
  <si>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</si>
  <si>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</si>
  <si>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</si>
  <si>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</si>
  <si>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</si>
  <si>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</si>
  <si>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</si>
  <si>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</si>
  <si>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</si>
  <si>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</si>
  <si>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</si>
  <si>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</si>
  <si>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</si>
  <si>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</si>
  <si>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</si>
  <si>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</si>
  <si>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</si>
  <si>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</si>
  <si>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</si>
  <si>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</si>
  <si>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</si>
  <si>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</si>
  <si>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</si>
  <si>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</si>
  <si>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</si>
  <si>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</si>
  <si>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</si>
  <si>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</si>
  <si>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</si>
  <si>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</si>
  <si>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</si>
  <si>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</si>
  <si>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</si>
  <si>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</si>
  <si>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</si>
  <si>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</si>
  <si>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</si>
  <si>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</si>
  <si>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</si>
  <si>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</si>
  <si>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</si>
  <si>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</si>
  <si>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</si>
  <si>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</si>
  <si>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</si>
  <si>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</si>
  <si>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</si>
  <si>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</si>
  <si>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</si>
  <si>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</si>
  <si>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</si>
  <si>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</si>
  <si>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</si>
  <si>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</si>
  <si>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</si>
  <si>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</si>
  <si>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</si>
  <si>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</si>
  <si>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</si>
  <si>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</si>
  <si>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</si>
  <si>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</si>
  <si>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</si>
  <si>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</si>
  <si>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</si>
  <si>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</si>
  <si>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</si>
  <si>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</si>
  <si>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</si>
  <si>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</si>
  <si>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</si>
  <si>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</si>
  <si>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</si>
  <si>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</si>
  <si>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</si>
  <si>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</si>
  <si>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</si>
  <si>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</si>
  <si>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</si>
  <si>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</si>
  <si>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</si>
  <si>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</si>
  <si>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</si>
  <si>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</si>
  <si>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</si>
  <si>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</si>
  <si>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</si>
  <si>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</si>
  <si>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</si>
  <si>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</si>
  <si>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</si>
  <si>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</si>
  <si>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</si>
  <si>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</si>
  <si>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</si>
  <si>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</si>
  <si>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</si>
  <si>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</si>
  <si>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</si>
  <si>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</si>
  <si>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</si>
  <si>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</si>
  <si>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</si>
  <si>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</si>
  <si>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</si>
  <si>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</si>
  <si>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</si>
  <si>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</si>
  <si>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</si>
  <si>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</si>
  <si>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</si>
  <si>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</si>
  <si>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</si>
  <si>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</si>
  <si>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</si>
  <si>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</si>
  <si>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</si>
  <si>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</si>
  <si>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</si>
  <si>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</si>
  <si>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</si>
  <si>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</si>
  <si>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</si>
  <si>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</si>
  <si>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</si>
  <si>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</si>
  <si>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</si>
  <si>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</si>
  <si>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</si>
  <si>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</si>
  <si>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</si>
  <si>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</si>
  <si>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</si>
  <si>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</si>
  <si>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</si>
  <si>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</si>
  <si>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</si>
  <si>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</si>
  <si>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</si>
  <si>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</si>
  <si>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</si>
  <si>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</si>
  <si>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</si>
  <si>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</si>
  <si>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</si>
  <si>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</si>
  <si>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</si>
  <si>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</si>
  <si>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</si>
  <si>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</si>
  <si>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</si>
  <si>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</si>
  <si>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</si>
  <si>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</si>
  <si>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</si>
  <si>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</si>
  <si>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</si>
  <si>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</si>
  <si>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</si>
  <si>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</si>
  <si>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</si>
  <si>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</si>
  <si>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</si>
  <si>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</si>
  <si>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</si>
  <si>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</si>
  <si>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</si>
  <si>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</si>
  <si>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</si>
  <si>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</si>
  <si>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</si>
  <si>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</si>
  <si>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</si>
  <si>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</si>
  <si>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</si>
  <si>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</si>
  <si>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</si>
  <si>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</si>
  <si>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</si>
  <si>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</si>
  <si>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</si>
  <si>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</si>
  <si>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</si>
  <si>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</si>
  <si>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</si>
  <si>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</si>
  <si>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</si>
  <si>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</si>
  <si>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</si>
  <si>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</si>
  <si>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</si>
  <si>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</si>
  <si>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</si>
  <si>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</si>
  <si>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</si>
  <si>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</si>
  <si>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</si>
  <si>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</si>
  <si>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</si>
  <si>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</si>
  <si>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</si>
  <si>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</si>
  <si>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</si>
  <si>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</si>
  <si>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</si>
  <si>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</si>
  <si>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</si>
  <si>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</si>
  <si>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</si>
  <si>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</si>
  <si>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</si>
  <si>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</si>
  <si>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</si>
  <si>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</si>
  <si>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</si>
  <si>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</si>
  <si>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</si>
  <si>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</si>
  <si>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</si>
  <si>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</si>
  <si>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</si>
  <si>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</si>
  <si>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</si>
  <si>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</si>
  <si>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</si>
  <si>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</si>
  <si>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</si>
  <si>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</si>
  <si>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</si>
  <si>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</si>
  <si>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</si>
  <si>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</si>
  <si>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</si>
  <si>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</si>
  <si>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</si>
  <si>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</si>
  <si>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</si>
  <si>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</si>
  <si>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</si>
  <si>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</si>
  <si>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</si>
  <si>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</si>
  <si>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</si>
  <si>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</si>
  <si>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</si>
  <si>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</si>
  <si>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</si>
  <si>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</si>
  <si>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</si>
  <si>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</si>
  <si>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</si>
  <si>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</si>
  <si>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</si>
  <si>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</si>
  <si>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</si>
  <si>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</si>
  <si>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</si>
  <si>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</si>
  <si>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</si>
  <si>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</si>
  <si>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</si>
  <si>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</si>
  <si>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</si>
  <si>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</si>
  <si>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</si>
  <si>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</si>
  <si>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</si>
  <si>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</si>
  <si>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</si>
  <si>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</si>
  <si>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</si>
  <si>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</si>
  <si>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</si>
  <si>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</si>
  <si>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</si>
  <si>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</si>
  <si>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</si>
  <si>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</si>
  <si>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</si>
  <si>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</si>
  <si>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</si>
  <si>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</si>
  <si>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</si>
  <si>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</si>
  <si>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</si>
  <si>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</si>
  <si>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</si>
  <si>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</si>
  <si>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</si>
  <si>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</si>
  <si>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</si>
  <si>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</si>
  <si>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</si>
  <si>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</si>
  <si>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</si>
  <si>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</si>
  <si>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</si>
  <si>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</si>
  <si>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</si>
  <si>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</si>
  <si>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</si>
  <si>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</si>
  <si>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</si>
  <si>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</si>
  <si>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</si>
  <si>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</si>
  <si>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</si>
  <si>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</si>
  <si>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</si>
  <si>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</si>
  <si>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</si>
  <si>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</si>
  <si>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</si>
  <si>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</si>
  <si>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</si>
  <si>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</si>
  <si>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</si>
  <si>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</si>
  <si>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</si>
  <si>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</si>
  <si>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</si>
  <si>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</si>
  <si>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</si>
  <si>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</si>
  <si>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</si>
  <si>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</si>
  <si>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</si>
  <si>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</si>
  <si>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</si>
  <si>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</si>
  <si>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</si>
  <si>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</si>
  <si>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</si>
  <si>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</si>
  <si>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</si>
  <si>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</si>
  <si>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</si>
  <si>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</si>
  <si>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</si>
  <si>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</si>
  <si>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</si>
  <si>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</si>
  <si>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</si>
  <si>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</si>
  <si>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</si>
  <si>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</si>
  <si>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</si>
  <si>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</si>
  <si>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</si>
  <si>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</si>
  <si>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</si>
  <si>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</si>
  <si>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</si>
  <si>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</si>
  <si>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</si>
  <si>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</si>
  <si>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</si>
  <si>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</si>
  <si>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</si>
  <si>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</si>
  <si>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</si>
  <si>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</si>
  <si>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</si>
  <si>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</si>
  <si>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</si>
  <si>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</si>
  <si>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</si>
  <si>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</si>
  <si>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</si>
  <si>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</si>
  <si>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</si>
  <si>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</si>
  <si>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</si>
  <si>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</si>
  <si>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</si>
  <si>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</si>
  <si>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</si>
  <si>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</si>
  <si>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</si>
  <si>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</si>
  <si>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</si>
  <si>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</si>
  <si>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</si>
  <si>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</si>
  <si>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</si>
  <si>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</si>
  <si>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</si>
  <si>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</si>
  <si>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</si>
  <si>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</si>
  <si>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</si>
  <si>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</si>
  <si>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</si>
  <si>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</si>
  <si>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</si>
  <si>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</si>
  <si>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</si>
  <si>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</si>
  <si>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</si>
  <si>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</si>
  <si>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</si>
  <si>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</si>
  <si>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</si>
  <si>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</si>
  <si>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</si>
  <si>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</si>
  <si>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</si>
  <si>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</si>
  <si>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</si>
  <si>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</si>
  <si>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</si>
  <si>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</si>
  <si>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</si>
  <si>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</si>
  <si>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</si>
  <si>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</si>
  <si>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</si>
  <si>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</si>
  <si>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</si>
  <si>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</si>
  <si>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</si>
  <si>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</si>
  <si>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</si>
  <si>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</si>
  <si>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</si>
  <si>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</si>
  <si>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</si>
  <si>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</si>
  <si>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</si>
  <si>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</si>
  <si>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</si>
  <si>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</si>
  <si>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</si>
  <si>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</si>
  <si>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</si>
  <si>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</si>
  <si>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</si>
  <si>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</si>
  <si>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</si>
  <si>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</si>
  <si>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</si>
  <si>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</si>
  <si>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</si>
  <si>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</si>
  <si>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</si>
  <si>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</si>
  <si>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</si>
  <si>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</si>
  <si>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</si>
  <si>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</si>
  <si>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</si>
  <si>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</si>
  <si>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</si>
  <si>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</si>
  <si>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</si>
  <si>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</si>
  <si>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</si>
  <si>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</si>
  <si>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</si>
  <si>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</si>
  <si>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</si>
  <si>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</si>
  <si>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</si>
  <si>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</si>
  <si>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</si>
  <si>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</si>
  <si>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</si>
  <si>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</si>
  <si>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</si>
  <si>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</si>
  <si>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</si>
  <si>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</si>
  <si>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</si>
  <si>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</si>
  <si>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</si>
  <si>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</si>
  <si>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</si>
  <si>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</si>
  <si>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</si>
  <si>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</si>
  <si>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</si>
  <si>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</si>
  <si>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</si>
  <si>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</si>
  <si>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</si>
  <si>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</si>
  <si>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</si>
  <si>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</si>
  <si>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</si>
  <si>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</si>
  <si>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</si>
  <si>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</si>
  <si>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</si>
  <si>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</si>
  <si>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</si>
  <si>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</si>
  <si>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</si>
  <si>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</si>
  <si>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</si>
  <si>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</si>
  <si>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</si>
  <si>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</si>
  <si>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</si>
  <si>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</si>
  <si>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</si>
  <si>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</si>
  <si>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</si>
  <si>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</si>
  <si>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</si>
  <si>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</si>
  <si>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</si>
  <si>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</si>
  <si>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</si>
  <si>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</si>
  <si>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</si>
  <si>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</si>
  <si>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</si>
  <si>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</si>
  <si>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</si>
  <si>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</si>
  <si>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</si>
  <si>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</si>
  <si>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</si>
  <si>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</si>
  <si>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</si>
  <si>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</si>
  <si>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</si>
  <si>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</si>
  <si>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</si>
  <si>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</si>
  <si>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</si>
  <si>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</si>
  <si>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</si>
  <si>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</si>
  <si>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</si>
  <si>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</si>
  <si>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</si>
  <si>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</si>
  <si>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</si>
  <si>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</si>
  <si>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</si>
  <si>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</si>
  <si>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</si>
  <si>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</si>
  <si>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</si>
  <si>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</si>
  <si>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</si>
  <si>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</si>
  <si>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</si>
  <si>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</si>
  <si>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</si>
  <si>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</si>
  <si>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</si>
  <si>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</si>
  <si>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</si>
  <si>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</si>
  <si>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</si>
  <si>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</si>
  <si>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</si>
  <si>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</si>
  <si>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</si>
  <si>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</si>
  <si>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</si>
  <si>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</si>
  <si>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</si>
  <si>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</si>
  <si>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</si>
  <si>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</si>
  <si>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</si>
  <si>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</si>
  <si>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</si>
  <si>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</si>
  <si>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</si>
  <si>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</si>
  <si>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</si>
  <si>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</si>
  <si>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</si>
  <si>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</si>
  <si>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</si>
  <si>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</si>
  <si>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</si>
  <si>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</si>
  <si>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</si>
  <si>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</si>
  <si>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</si>
  <si>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</si>
  <si>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</si>
  <si>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</si>
  <si>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</si>
  <si>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</si>
  <si>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</si>
  <si>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</si>
  <si>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</si>
  <si>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</si>
  <si>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</si>
  <si>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</si>
  <si>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</si>
  <si>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</si>
  <si>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</si>
  <si>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</si>
  <si>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</si>
  <si>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</si>
  <si>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</si>
  <si>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</si>
  <si>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</si>
  <si>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</si>
  <si>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</si>
  <si>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</si>
  <si>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</si>
  <si>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</si>
  <si>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</si>
  <si>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</si>
  <si>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</si>
  <si>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</si>
  <si>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</si>
  <si>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</si>
  <si>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</si>
  <si>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</si>
  <si>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</si>
  <si>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</si>
  <si>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</si>
  <si>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</si>
  <si>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</si>
  <si>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</si>
  <si>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</si>
  <si>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</si>
  <si>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</si>
  <si>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</si>
  <si>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</si>
  <si>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</si>
  <si>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</si>
  <si>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</si>
  <si>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</si>
  <si>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</si>
  <si>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</si>
  <si>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</si>
  <si>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</si>
  <si>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</si>
  <si>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</si>
  <si>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</si>
  <si>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</si>
  <si>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</si>
  <si>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</si>
  <si>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</si>
  <si>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</si>
  <si>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</si>
  <si>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</si>
  <si>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</si>
  <si>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</si>
  <si>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</si>
  <si>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</si>
  <si>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</si>
  <si>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</si>
  <si>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</si>
  <si>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</si>
  <si>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</si>
  <si>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</si>
  <si>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</si>
  <si>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</si>
  <si>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</si>
  <si>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</si>
  <si>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</si>
  <si>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</si>
  <si>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</si>
  <si>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</si>
  <si>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</si>
  <si>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</si>
  <si>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</si>
  <si>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</si>
  <si>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</si>
  <si>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</si>
  <si>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</si>
  <si>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</si>
  <si>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</si>
  <si>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</si>
  <si>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</si>
  <si>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</si>
  <si>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</si>
  <si>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</si>
  <si>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</si>
  <si>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</si>
  <si>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</si>
  <si>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</si>
  <si>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</si>
  <si>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</si>
  <si>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</si>
  <si>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</si>
  <si>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</si>
  <si>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</si>
  <si>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</si>
  <si>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</si>
  <si>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</si>
  <si>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</si>
  <si>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</si>
  <si>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</si>
  <si>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</si>
  <si>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</si>
  <si>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</si>
  <si>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</si>
  <si>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</si>
  <si>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</si>
  <si>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</si>
  <si>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</si>
  <si>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</si>
  <si>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</si>
  <si>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</si>
  <si>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</si>
  <si>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</si>
  <si>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</si>
  <si>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</si>
  <si>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</si>
  <si>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</si>
  <si>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</si>
  <si>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</si>
  <si>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</si>
  <si>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</si>
  <si>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</si>
  <si>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</si>
  <si>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</si>
  <si>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</si>
  <si>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</si>
  <si>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</si>
  <si>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</si>
  <si>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</si>
  <si>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</si>
  <si>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</si>
  <si>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</si>
  <si>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</si>
  <si>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</si>
  <si>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</si>
  <si>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</si>
  <si>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</si>
  <si>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</si>
  <si>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</si>
  <si>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</si>
  <si>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</si>
  <si>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</si>
  <si>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</si>
  <si>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</si>
  <si>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</si>
  <si>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</si>
  <si>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</si>
  <si>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</si>
  <si>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</si>
  <si>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</si>
  <si>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</si>
  <si>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</si>
  <si>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</si>
  <si>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</si>
  <si>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</si>
  <si>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</si>
  <si>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</si>
  <si>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</si>
  <si>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</si>
  <si>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</si>
  <si>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</si>
  <si>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</si>
  <si>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</si>
  <si>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</si>
  <si>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</si>
  <si>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</si>
  <si>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</si>
  <si>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</si>
  <si>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</si>
  <si>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</si>
  <si>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</si>
  <si>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</si>
  <si>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</si>
  <si>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</si>
  <si>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</si>
  <si>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</si>
  <si>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</si>
  <si>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</si>
  <si>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</si>
  <si>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</si>
  <si>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</si>
  <si>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</si>
  <si>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</si>
  <si>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</si>
  <si>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</si>
  <si>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</si>
  <si>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</si>
  <si>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</si>
  <si>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</si>
  <si>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</si>
  <si>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</si>
  <si>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</si>
  <si>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</si>
  <si>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</si>
  <si>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</si>
  <si>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</si>
  <si>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</si>
  <si>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</si>
  <si>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</si>
  <si>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</si>
  <si>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</si>
  <si>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</si>
  <si>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</si>
  <si>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</si>
  <si>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</si>
  <si>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</si>
  <si>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</si>
  <si>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</si>
  <si>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</si>
  <si>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</si>
  <si>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</si>
  <si>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</si>
  <si>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</si>
  <si>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</si>
  <si>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</si>
  <si>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</si>
  <si>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</si>
  <si>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</si>
  <si>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</si>
  <si>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</si>
  <si>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</si>
  <si>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</si>
  <si>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</si>
  <si>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</si>
  <si>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</si>
  <si>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</si>
  <si>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</si>
  <si>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</si>
  <si>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</si>
  <si>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</si>
  <si>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</si>
  <si>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</si>
  <si>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</si>
  <si>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</si>
  <si>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</si>
  <si>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</si>
  <si>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</si>
  <si>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</si>
  <si>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</si>
  <si>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</si>
  <si>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</si>
  <si>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</si>
  <si>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</si>
  <si>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</si>
  <si>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</si>
  <si>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</si>
  <si>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</si>
  <si>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</si>
  <si>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</si>
  <si>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</si>
  <si>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</si>
  <si>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</si>
  <si>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</si>
  <si>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</si>
  <si>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</si>
  <si>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</si>
  <si>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</si>
  <si>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</si>
  <si>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</si>
  <si>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</si>
  <si>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</si>
  <si>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</si>
  <si>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</si>
  <si>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</si>
  <si>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</si>
  <si>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</si>
  <si>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</si>
  <si>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</si>
  <si>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</si>
  <si>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</si>
  <si>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</si>
  <si>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</si>
  <si>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</si>
  <si>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</si>
  <si>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</si>
  <si>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</si>
  <si>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</si>
  <si>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</si>
  <si>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</si>
  <si>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</si>
  <si>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</si>
  <si>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</si>
  <si>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</si>
  <si>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</si>
  <si>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</si>
  <si>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</si>
  <si>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</si>
  <si>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</si>
  <si>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</si>
  <si>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</si>
  <si>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</si>
  <si>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</si>
  <si>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</si>
  <si>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</si>
  <si>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</si>
  <si>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</si>
  <si>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</si>
  <si>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</si>
  <si>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</si>
  <si>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</si>
  <si>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</si>
  <si>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</si>
  <si>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</si>
  <si>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</si>
  <si>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</si>
  <si>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</si>
  <si>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</si>
  <si>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</si>
  <si>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</si>
  <si>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</si>
  <si>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</si>
  <si>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</si>
  <si>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</si>
  <si>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</si>
  <si>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</si>
  <si>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</si>
  <si>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</si>
  <si>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</si>
  <si>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</si>
  <si>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</si>
  <si>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</si>
  <si>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</si>
  <si>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</si>
  <si>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</si>
  <si>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</si>
  <si>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</si>
  <si>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</si>
  <si>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</si>
  <si>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</si>
  <si>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</si>
  <si>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</si>
  <si>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</si>
  <si>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</si>
  <si>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</si>
  <si>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</si>
  <si>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</si>
  <si>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</si>
  <si>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</si>
  <si>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</si>
  <si>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</si>
  <si>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</si>
  <si>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</si>
  <si>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</si>
  <si>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</si>
  <si>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</si>
  <si>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</si>
  <si>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</si>
  <si>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</si>
  <si>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</si>
  <si>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</si>
  <si>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</si>
  <si>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</si>
  <si>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</si>
  <si>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</si>
  <si>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</si>
  <si>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</si>
  <si>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</si>
  <si>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</si>
  <si>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</si>
  <si>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</si>
  <si>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</si>
  <si>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</si>
  <si>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</si>
  <si>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</si>
  <si>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</si>
  <si>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</si>
  <si>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</si>
  <si>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</si>
  <si>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</si>
  <si>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</si>
  <si>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</si>
  <si>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</si>
  <si>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</si>
  <si>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</si>
  <si>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</si>
  <si>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</si>
  <si>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</si>
  <si>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</si>
  <si>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</si>
  <si>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</si>
  <si>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</si>
  <si>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</si>
  <si>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</si>
  <si>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</si>
  <si>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</si>
  <si>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</si>
  <si>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</si>
  <si>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</si>
  <si>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</si>
  <si>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</si>
  <si>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</si>
  <si>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</si>
  <si>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</si>
  <si>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</si>
  <si>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</si>
  <si>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</si>
  <si>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</si>
  <si>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</si>
  <si>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</si>
  <si>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</si>
  <si>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</si>
  <si>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</si>
  <si>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</si>
  <si>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</si>
  <si>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</si>
  <si>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</si>
  <si>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</si>
  <si>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</si>
  <si>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</si>
  <si>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</si>
  <si>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</si>
  <si>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</si>
  <si>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</si>
  <si>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</si>
  <si>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</si>
  <si>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</si>
  <si>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</si>
  <si>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</si>
  <si>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</si>
  <si>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</si>
  <si>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</si>
  <si>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</si>
  <si>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</si>
  <si>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</si>
  <si>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</si>
  <si>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</si>
  <si>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</si>
  <si>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</si>
  <si>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</si>
  <si>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</si>
  <si>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</si>
  <si>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</si>
  <si>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</si>
  <si>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</si>
  <si>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</si>
  <si>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</si>
  <si>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</si>
  <si>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</si>
  <si>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</si>
  <si>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</si>
  <si>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</si>
  <si>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</si>
  <si>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</si>
  <si>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</si>
  <si>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</si>
  <si>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</si>
  <si>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</si>
  <si>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</si>
  <si>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</si>
  <si>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</si>
  <si>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</si>
  <si>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</si>
  <si>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</si>
  <si>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</si>
  <si>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</si>
  <si>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</si>
  <si>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</si>
  <si>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</si>
  <si>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</si>
  <si>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</si>
  <si>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</si>
  <si>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</si>
  <si>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</si>
  <si>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</si>
  <si>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</si>
  <si>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</si>
  <si>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</si>
  <si>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</si>
  <si>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</si>
  <si>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</si>
  <si>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</si>
  <si>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</si>
  <si>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</si>
  <si>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</si>
  <si>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</si>
  <si>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</si>
  <si>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</si>
  <si>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</si>
  <si>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</si>
  <si>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</si>
  <si>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</si>
  <si>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</si>
  <si>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</si>
  <si>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</si>
  <si>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</si>
  <si>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</si>
  <si>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</si>
  <si>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</si>
  <si>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</si>
  <si>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</si>
  <si>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</si>
  <si>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</si>
  <si>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</si>
  <si>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</si>
  <si>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</si>
  <si>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</si>
  <si>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</si>
  <si>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</si>
  <si>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</si>
  <si>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</si>
  <si>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</si>
  <si>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</si>
  <si>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</si>
  <si>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</si>
  <si>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</si>
  <si>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</si>
  <si>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</si>
  <si>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</si>
  <si>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</si>
  <si>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</si>
  <si>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</si>
  <si>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</si>
  <si>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</si>
  <si>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</si>
  <si>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</si>
  <si>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</si>
  <si>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</si>
  <si>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</si>
  <si>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</si>
  <si>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</si>
  <si>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</si>
  <si>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</si>
  <si>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</si>
  <si>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</si>
  <si>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</si>
  <si>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</si>
  <si>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</si>
  <si>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</si>
  <si>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</si>
  <si>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</si>
  <si>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</si>
  <si>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</si>
  <si>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</si>
  <si>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</si>
  <si>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</si>
  <si>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</si>
  <si>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</si>
  <si>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</si>
  <si>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</si>
  <si>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</si>
  <si>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</si>
  <si>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</si>
  <si>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</si>
  <si>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</si>
  <si>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</si>
  <si>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</si>
  <si>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</si>
  <si>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</si>
  <si>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</si>
  <si>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</si>
  <si>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</si>
  <si>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</si>
  <si>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</si>
  <si>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</si>
  <si>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</si>
  <si>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</si>
  <si>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</si>
  <si>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</si>
  <si>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</si>
  <si>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</si>
  <si>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</si>
  <si>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</si>
  <si>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</si>
  <si>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</si>
  <si>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</si>
  <si>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</si>
  <si>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</si>
  <si>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</si>
  <si>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</si>
  <si>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</si>
  <si>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</si>
  <si>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</si>
  <si>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</si>
  <si>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</si>
  <si>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</si>
  <si>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</si>
  <si>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</si>
  <si>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</si>
  <si>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</si>
  <si>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</si>
  <si>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</si>
  <si>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</si>
  <si>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</si>
  <si>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</si>
  <si>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</si>
  <si>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</si>
  <si>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</si>
  <si>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</si>
  <si>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</si>
  <si>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</si>
  <si>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</si>
  <si>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</si>
  <si>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</si>
  <si>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</si>
  <si>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</si>
  <si>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</si>
  <si>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</si>
  <si>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</si>
  <si>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20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</si>
  <si>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</si>
  <si>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</si>
  <si>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</si>
  <si>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</si>
  <si>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No PCM</t>
  </si>
  <si>
    <t>ETA 60 min</t>
  </si>
  <si>
    <t>PCM-20251116-00000590</t>
  </si>
  <si>
    <t>5G turned off due to load issue // EM team at site connected PG</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</si>
  <si>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</si>
  <si>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</si>
  <si>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</si>
  <si>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</si>
  <si>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</si>
  <si>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was access night issue located at USF area /Team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</si>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</sst>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314.39311018518492</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0.25837638889061054</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45977.341536111111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45977.341536111111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45977.341536111111</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45977.341536111111</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45977.341536111111</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45977.341536111111</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45977.341536111111</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45977.341536111111</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45977.341536111111</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45977.341536111111</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45977.341536111111</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45977.341536111111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45977.341536111111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45977.341536111111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45977.341536111111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45977.341536111111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45977.341536111111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45977.341536111111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45977.341536111111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45977.341536111111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45977.341536111111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45977.341536111111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45977.341536111111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45977.341536111111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45977.341536111111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45977.341536111111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45977.341536111111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45977.341536111111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45977.341536111111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45977.341536111111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45977.341536111111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45977.341536111111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45977.341536111111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45977.341536111111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45977.341536111111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45977.341536111111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45977.341536111111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45977.341536111111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45977.341536111111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45977.341536111111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45977.341536111111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45977.341536111111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45977.341536111111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45977.341536111111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45977.341536111111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45977.341536111111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45977.341536111111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45977.341536111111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45977.341536111111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45977.341536111111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45977.341536111111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45977.341536111111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45977.341536111111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45977.341536111111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45977.341536111111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45977.341536111111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45977.341536111111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45977.341536111111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45977.341536111111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45977.341536111111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45977.341536111111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45977.341536111111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45977.341536111111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45977.341536111111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45977.341536111111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45977.341536111111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45977.341536111111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45977.341536111111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45977.341536111111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45977.341536111111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45977.341536111111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45977.341536111111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45977.341536111111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45977.341536111111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45977.341536111111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45977.341536111111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45977.341536111111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45977.341536111111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45977.341536111111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45977.341536111111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45977.341536111111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45977.341536111111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45977.341536111111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45977.341536111111</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753F7B6C-95E8-4F8F-9CD8-E59F375C874B}"/>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tabSelected="1"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152.34169814814959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0.905193518519809</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0.61844583333004266</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9" customHeight="1">
      <c r="A6" s="102" t="s">
        <v>39112</v>
      </c>
      <c r="B6" s="18" t="str">
        <f>IFERROR(VLOOKUP(D6,DB!A:K,11,0),"")</f>
        <v>R2</v>
      </c>
      <c r="C6" s="18">
        <v>4</v>
      </c>
      <c r="D6" s="18" t="s">
        <v>19048</v>
      </c>
      <c r="E6" s="103" t="s">
        <v>39021</v>
      </c>
      <c r="F6" s="104">
        <v>45976.932523148149</v>
      </c>
      <c r="G6" s="105">
        <f ca="1">IFERROR(NOW()-F6,"-")</f>
        <v>0.40901296296215151</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6.75" customHeight="1">
      <c r="A7" s="102" t="s">
        <v>39114</v>
      </c>
      <c r="B7" s="18" t="str">
        <f>IFERROR(VLOOKUP(D7,DB!A:K,11,0),"")</f>
        <v>R2</v>
      </c>
      <c r="C7" s="18">
        <v>1</v>
      </c>
      <c r="D7" s="18" t="s">
        <v>25661</v>
      </c>
      <c r="E7" s="103" t="s">
        <v>39021</v>
      </c>
      <c r="F7" s="104">
        <v>45977.018923611111</v>
      </c>
      <c r="G7" s="105">
        <f ca="1">IFERROR(NOW()-F7,"-")</f>
        <v>0.32261250000010477</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39116</v>
      </c>
      <c r="B8" s="18" t="str">
        <f>IFERROR(VLOOKUP(D8,DB!A:K,11,0),"")</f>
        <v>R2</v>
      </c>
      <c r="C8" s="18">
        <v>3</v>
      </c>
      <c r="D8" s="18" t="s">
        <v>25436</v>
      </c>
      <c r="E8" s="103" t="s">
        <v>39021</v>
      </c>
      <c r="F8" s="104"/>
      <c r="G8" s="105">
        <f ca="1">IFERROR(NOW()-F8,"-")</f>
        <v>45977.341536111111</v>
      </c>
      <c r="H8" s="104"/>
      <c r="I8" s="18" t="str">
        <f>IFERROR(VLOOKUP(D8,DB!A:F,6,0),"")</f>
        <v>SCECO</v>
      </c>
      <c r="J8" s="18" t="str">
        <f>IFERROR(VLOOKUP(D8,DB!A:G,7,0),"")</f>
        <v>Vandalized</v>
      </c>
      <c r="K8" s="19" t="s">
        <v>39117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t="s">
        <v>39118</v>
      </c>
      <c r="B9" s="18" t="str">
        <f>IFERROR(VLOOKUP(D9,DB!A:K,11,0),"")</f>
        <v>R2</v>
      </c>
      <c r="C9" s="18">
        <v>1</v>
      </c>
      <c r="D9" s="18" t="s">
        <v>20380</v>
      </c>
      <c r="E9" s="103"/>
      <c r="F9" s="104">
        <v>45977.338773148149</v>
      </c>
      <c r="G9" s="105">
        <f ca="1">IFERROR(NOW()-F9,"-")</f>
        <v>2.7629629621515051E-3</v>
      </c>
      <c r="H9" s="104">
        <v>45977.332939814813</v>
      </c>
      <c r="I9" s="18" t="str">
        <f>IFERROR(VLOOKUP(D9,DB!A:F,6,0),"")</f>
        <v>SCECO</v>
      </c>
      <c r="J9" s="18" t="str">
        <f>IFERROR(VLOOKUP(D9,DB!A:G,7,0),"")</f>
        <v>Good</v>
      </c>
      <c r="K9" s="19" t="s">
        <v>39119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45977.341536111111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45977.341536111111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45977.341536111111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45977.341536111111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45977.341536111111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45977.341536111111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45977.341536111111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45977.341536111111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45977.341536111111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45977.341536111111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45977.341536111111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45977.341536111111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45977.341536111111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45977.341536111111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45977.341536111111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45977.341536111111</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45977.341536111111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45977.341536111111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45977.341536111111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45977.341536111111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45977.341536111111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45977.341536111111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45977.341536111111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45977.341536111111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45977.341536111111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45977.341536111111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45977.341536111111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45977.341536111111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45977.341536111111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45977.341536111111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45977.341536111111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45977.341536111111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45977.341536111111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45977.341536111111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45977.341536111111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45977.341536111111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45977.341536111111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45977.341536111111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45977.341536111111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45977.341536111111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45977.341536111111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45977.341536111111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45977.341536111111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45977.341536111111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45977.341536111111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45977.341536111111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45977.341536111111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45977.341536111111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45977.341536111111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45977.341536111111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45977.341536111111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45977.341536111111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45977.341536111111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45977.341536111111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45977.341536111111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45977.341536111111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45977.341536111111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45977.341536111111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45977.341536111111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45977.341536111111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45977.341536111111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45977.341536111111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45977.341536111111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45977.341536111111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45977.341536111111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45977.341536111111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45977.341536111111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45977.341536111111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45977.341536111111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45977.341536111111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45977.341536111111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45977.341536111111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45977.341536111111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45977.341536111111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45977.341536111111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45977.341536111111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45977.341536111111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45977.341536111111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45977.341536111111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45977.341536111111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45977.341536111111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45977.341536111111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45977.341536111111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45977.341536111111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45977.341536111111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45977.341536111111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45977.341536111111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45977.341536111111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45977.341536111111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45977.341536111111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45977.341536111111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45977.341536111111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45977.341536111111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45977.341536111111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45977.341536111111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45977.341536111111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45977.341536111111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45977.341536111111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45977.341536111111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45977.341536111111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45977.341536111111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45977.341536111111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45977.341536111111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45977.341536111111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45977.341536111111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45977.341536111111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45977.341536111111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45977.341536111111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45977.341536111111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45977.341536111111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45977.341536111111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45977.341536111111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45977.341536111111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45977.341536111111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45977.341536111111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45977.341536111111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45977.341536111111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45977.341536111111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45977.341536111111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45977.341536111111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45977.341536111111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45977.341536111111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45977.341536111111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45977.341536111111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45977.341536111111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45977.341536111111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45977.341536111111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45977.341536111111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45977.341536111111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45977.341536111111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45977.341536111111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45977.341536111111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45977.341536111111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45977.341536111111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45977.341536111111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45977.341536111111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45977.341536111111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45977.341536111111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45977.341536111111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45977.341536111111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45977.341536111111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45977.341536111111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45977.341536111111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45977.341536111111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45977.341536111111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45977.341536111111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45977.341536111111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45977.341536111111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45977.341536111111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45977.341536111111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45977.341536111111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45977.341536111111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45977.341536111111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45977.341536111111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45977.341536111111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45977.341536111111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45977.341536111111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45977.341536111111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45977.341536111111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45977.341536111111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45977.341536111111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45977.341536111111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45977.341536111111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45977.341536111111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45977.341536111111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45977.341536111111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45977.341536111111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45977.341536111111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45977.341536111111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45977.341536111111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45977.341536111111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45977.341536111111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45977.341536111111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45977.341536111111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45977.341536111111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45977.341536111111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45977.341536111111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45977.341536111111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45977.341536111111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45977.341536111111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45977.341536111111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45977.341536111111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45977.341536111111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45977.341536111111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45977.341536111111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45977.341536111111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45977.341536111111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45977.341536111111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45977.341536111111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45977.341536111111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45977.341536111111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45977.341536111111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45977.341536111111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45977.341536111111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45977.341536111111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45977.341536111111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45977.341536111111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45977.341536111111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45977.341536111111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45977.341536111111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45977.341536111111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45977.341536111111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45977.341536111111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45977.341536111111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45977.341536111111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45977.341536111111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45977.341536111111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45977.341536111111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45977.341536111111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45977.341536111111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45977.341536111111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45977.341536111111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45977.341536111111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45977.341536111111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45977.341536111111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45977.341536111111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45977.341536111111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45977.341536111111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45977.341536111111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45977.341536111111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45977.341536111111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45977.341536111111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45977.341536111111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45977.341536111111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45977.341536111111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45977.341536111111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45977.341536111111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45977.341536111111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45977.341536111111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45977.341536111111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45977.341536111111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45977.341536111111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45977.341536111111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45977.341536111111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45977.341536111111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45977.341536111111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45977.341536111111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45977.341536111111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45977.341536111111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45977.341536111111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45977.341536111111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45977.341536111111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45977.341536111111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45977.341536111111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45977.341536111111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45977.341536111111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45977.341536111111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45977.341536111111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45977.341536111111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45977.341536111111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45977.341536111111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45977.341536111111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45977.341536111111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45977.341536111111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45977.341536111111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45977.341536111111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45977.341536111111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45977.341536111111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45977.341536111111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45977.341536111111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45977.341536111111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45977.341536111111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45977.341536111111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45977.341536111111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45977.341536111111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45977.341536111111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45977.341536111111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45977.341536111111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45977.341536111111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45977.341536111111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45977.341536111111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45977.341536111111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45977.341536111111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45977.341536111111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45977.341536111111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45977.341536111111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45977.341536111111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45977.341536111111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45977.341536111111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45977.341536111111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45977.341536111111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45977.341536111111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45977.341536111111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45977.341536111111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45977.341536111111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45977.341536111111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45977.341536111111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45977.341536111111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45977.341536111111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45977.341536111111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45977.341536111111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45977.341536111111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45977.341536111111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45977.341536111111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45977.341536111111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45977.341536111111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45977.341536111111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45977.341536111111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45977.341536111111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45977.341536111111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45977.341536111111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45977.341536111111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45977.341536111111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45977.341536111111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45977.341536111111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45977.341536111111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45977.341536111111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45977.341536111111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45977.341536111111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45977.341536111111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45977.341536111111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45977.341536111111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45977.341536111111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45977.341536111111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45977.341536111111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45977.341536111111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45977.341536111111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45977.341536111111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45977.341536111111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45977.341536111111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45977.341536111111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45977.341536111111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45977.341536111111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45977.341536111111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45977.341536111111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45977.341536111111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45977.341536111111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45977.341536111111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45977.341536111111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45977.341536111111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45977.341536111111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45977.341536111111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45977.341536111111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45977.341536111111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45977.341536111111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45977.341536111111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45977.341536111111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45977.341536111111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45977.341536111111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45977.341536111111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45977.341536111111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45977.341536111111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45977.341536111111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45977.341536111111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45977.341536111111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45977.341536111111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45977.341536111111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45977.341536111111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45977.341536111111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45977.341536111111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45977.341536111111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45977.341536111111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45977.341536111111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45977.341536111111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45977.341536111111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45977.341536111111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45977.341536111111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45977.341536111111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45977.341536111111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45977.341536111111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45977.341536111111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45977.341536111111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45977.341536111111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45977.341536111111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45977.341536111111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45977.341536111111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45977.341536111111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45977.341536111111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45977.341536111111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45977.341536111111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45977.341536111111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45977.341536111111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45977.341536111111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45977.341536111111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45977.341536111111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45977.341536111111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45977.341536111111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45977.341536111111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45977.341536111111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45977.341536111111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45977.341536111111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45977.341536111111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45977.341536111111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45977.341536111111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45977.341536111111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45977.341536111111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45977.341536111111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45977.341536111111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45977.341536111111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45977.341536111111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45977.341536111111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45977.341536111111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45977.341536111111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45977.341536111111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45977.341536111111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45977.341536111111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45977.341536111111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45977.341536111111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45977.341536111111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45977.341536111111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45977.341536111111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45977.341536111111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45977.341536111111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45977.341536111111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45977.341536111111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45977.341536111111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45977.341536111111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45977.341536111111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45977.341536111111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45977.341536111111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45977.341536111111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45977.341536111111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45977.341536111111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45977.341536111111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45977.341536111111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45977.341536111111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45977.341536111111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45977.341536111111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45977.341536111111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45977.341536111111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45977.341536111111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45977.341536111111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45977.341536111111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45977.341536111111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45977.341536111111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45977.341536111111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45977.341536111111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45977.341536111111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45977.341536111111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45977.341536111111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45977.341536111111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45977.341536111111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45977.341536111111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45977.341536111111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45977.341536111111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45977.341536111111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45977.341536111111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45977.341536111111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45977.341536111111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45977.341536111111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45977.341536111111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45977.341536111111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45977.341536111111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45977.341536111111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45977.341536111111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45977.341536111111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45977.341536111111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45977.341536111111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45977.341536111111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45977.341536111111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45977.341536111111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45977.341536111111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45977.341536111111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45977.341536111111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45977.341536111111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45977.341536111111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45977.341536111111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45977.341536111111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45977.341536111111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45977.341536111111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45977.341536111111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45977.341536111111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45977.341536111111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45977.341536111111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45977.341536111111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45977.341536111111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45977.341536111111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45977.341536111111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45977.341536111111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45977.341536111111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45977.341536111111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45977.341536111111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45977.341536111111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45977.341536111111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45977.341536111111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45977.341536111111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45977.341536111111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45977.341536111111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45977.341536111111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45977.341536111111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45977.341536111111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45977.341536111111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45977.341536111111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45977.341536111111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45977.341536111111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45977.341536111111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45977.341536111111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45977.341536111111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45977.341536111111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45977.341536111111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45977.341536111111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45977.341536111111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45977.341536111111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45977.341536111111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45977.341536111111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45977.341536111111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45977.341536111111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45977.341536111111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45977.341536111111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45977.341536111111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45977.341536111111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45977.341536111111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45977.341536111111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45977.341536111111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45977.341536111111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45977.341536111111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45977.341536111111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45977.341536111111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45977.341536111111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45977.341536111111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45977.341536111111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45977.341536111111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45977.341536111111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45977.341536111111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45977.341536111111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45977.341536111111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45977.341536111111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45977.341536111111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45977.341536111111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45977.341536111111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45977.341536111111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45977.341536111111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45977.341536111111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45977.341536111111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45977.341536111111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45977.341536111111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45977.341536111111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45977.341536111111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45977.341536111111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45977.341536111111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45977.341536111111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45977.341536111111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45977.341536111111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45977.341536111111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45977.341536111111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45977.341536111111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45977.341536111111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45977.341536111111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45977.341536111111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45977.341536111111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45977.341536111111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45977.341536111111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45977.341536111111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45977.341536111111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45977.341536111111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45977.341536111111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45977.341536111111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45977.341536111111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45977.341536111111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45977.341536111111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45977.341536111111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45977.341536111111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45977.341536111111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45977.341536111111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45977.341536111111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45977.341536111111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45977.341536111111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45977.341536111111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45977.341536111111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45977.341536111111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45977.341536111111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45977.341536111111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45977.341536111111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45977.341536111111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45977.341536111111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45977.341536111111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45977.341536111111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45977.341536111111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45977.341536111111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45977.341536111111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45977.341536111111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45977.341536111111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45977.341536111111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45977.341536111111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45977.341536111111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45977.341536111111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45977.341536111111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45977.341536111111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45977.341536111111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45977.341536111111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45977.341536111111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45977.341536111111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45977.341536111111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45977.341536111111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45977.341536111111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45977.341536111111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45977.341536111111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45977.341536111111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45977.341536111111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45977.341536111111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45977.341536111111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45977.341536111111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45977.341536111111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45977.341536111111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45977.341536111111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45977.341536111111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45977.341536111111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45977.341536111111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45977.341536111111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45977.341536111111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45977.341536111111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45977.341536111111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45977.341536111111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45977.341536111111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45977.341536111111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45977.341536111111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45977.341536111111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45977.341536111111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45977.341536111111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45977.341536111111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45977.341536111111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45977.341536111111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45977.341536111111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45977.341536111111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45977.341536111111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45977.341536111111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45977.341536111111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45977.341536111111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45977.341536111111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45977.341536111111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45977.341536111111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45977.341536111111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45977.341536111111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45977.341536111111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45977.341536111111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45977.341536111111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45977.341536111111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45977.341536111111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45977.341536111111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45977.341536111111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45977.341536111111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45977.341536111111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45977.341536111111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45977.341536111111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45977.341536111111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45977.341536111111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45977.341536111111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45977.341536111111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45977.341536111111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45977.341536111111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45977.341536111111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45977.341536111111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45977.341536111111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45977.341536111111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45977.341536111111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45977.341536111111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45977.341536111111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45977.341536111111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45977.341536111111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45977.341536111111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45977.341536111111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45977.341536111111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45977.341536111111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45977.341536111111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45977.341536111111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45977.341536111111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45977.341536111111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45977.341536111111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45977.341536111111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45977.341536111111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45977.341536111111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45977.341536111111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45977.341536111111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45977.341536111111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45977.341536111111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45977.341536111111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45977.341536111111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45977.341536111111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45977.341536111111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45977.341536111111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45977.341536111111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45977.341536111111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45977.341536111111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45977.341536111111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45977.341536111111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45977.341536111111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45977.341536111111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45977.341536111111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45977.341536111111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45977.341536111111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45977.341536111111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45977.341536111111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45977.341536111111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45977.341536111111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45977.341536111111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45977.341536111111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45977.341536111111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45977.341536111111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45977.341536111111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45977.341536111111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45977.341536111111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45977.341536111111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45977.341536111111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45977.341536111111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45977.341536111111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45977.341536111111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45977.341536111111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45977.341536111111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45977.341536111111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45977.341536111111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45977.341536111111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45977.341536111111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45977.341536111111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45977.341536111111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45977.341536111111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45977.341536111111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45977.341536111111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45977.341536111111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45977.341536111111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45977.341536111111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45977.341536111111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45977.341536111111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45977.341536111111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45977.341536111111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45977.341536111111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45977.341536111111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45977.341536111111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45977.341536111111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45977.341536111111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45977.341536111111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45977.341536111111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45977.341536111111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45977.341536111111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45977.341536111111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45977.341536111111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45977.341536111111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45977.341536111111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45977.341536111111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45977.341536111111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45977.341536111111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45977.341536111111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45977.341536111111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45977.341536111111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45977.341536111111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45977.341536111111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45977.341536111111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45977.341536111111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45977.341536111111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45977.341536111111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45977.341536111111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45977.341536111111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45977.341536111111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45977.341536111111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45977.341536111111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45977.341536111111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45977.341536111111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45977.341536111111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45977.341536111111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45977.341536111111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45977.341536111111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45977.341536111111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45977.341536111111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45977.341536111111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45977.341536111111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45977.341536111111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45977.341536111111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45977.341536111111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45977.341536111111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45977.341536111111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45977.341536111111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45977.341536111111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45977.341536111111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45977.341536111111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45977.341536111111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45977.341536111111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45977.341536111111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45977.341536111111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45977.341536111111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45977.341536111111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45977.341536111111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45977.341536111111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45977.341536111111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45977.341536111111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45977.341536111111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45977.341536111111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45977.341536111111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45977.341536111111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45977.341536111111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45977.341536111111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45977.341536111111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45977.341536111111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45977.341536111111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45977.341536111111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45977.341536111111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45977.341536111111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45977.341536111111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45977.341536111111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45977.341536111111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45977.341536111111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45977.341536111111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45977.341536111111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45977.341536111111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45977.341536111111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45977.341536111111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45977.341536111111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45977.341536111111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45977.341536111111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45977.341536111111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45977.341536111111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45977.341536111111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45977.341536111111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45977.341536111111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45977.341536111111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45977.341536111111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45977.341536111111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45977.341536111111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45977.341536111111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45977.341536111111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45977.341536111111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45977.341536111111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45977.341536111111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45977.341536111111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45977.341536111111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45977.341536111111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45977.341536111111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45977.341536111111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45977.341536111111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45977.341536111111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45977.341536111111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45977.341536111111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45977.341536111111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45977.341536111111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45977.341536111111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45977.341536111111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45977.341536111111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45977.341536111111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45977.341536111111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45977.341536111111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45977.341536111111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45977.341536111111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45977.341536111111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45977.341536111111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45977.341536111111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45977.341536111111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45977.341536111111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45977.341536111111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45977.341536111111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45977.341536111111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45977.341536111111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45977.341536111111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45977.341536111111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45977.341536111111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45977.341536111111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45977.341536111111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45977.341536111111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45977.341536111111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45977.341536111111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45977.341536111111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45977.341536111111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45977.341536111111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45977.341536111111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45977.341536111111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45977.341536111111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45977.341536111111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45977.341536111111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45977.341536111111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45977.341536111111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45977.341536111111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45977.341536111111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45977.341536111111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45977.341536111111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45977.341536111111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45977.341536111111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45977.341536111111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45977.341536111111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45977.341536111111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45977.341536111111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45977.341536111111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45977.341536111111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45977.341536111111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45977.341536111111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45977.341536111111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45977.341536111111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45977.341536111111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45977.341536111111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45977.341536111111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45977.341536111111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45977.341536111111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45977.341536111111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45977.341536111111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45977.341536111111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45977.341536111111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45977.341536111111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45977.341536111111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45977.341536111111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45977.341536111111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45977.341536111111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45977.341536111111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45977.341536111111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45977.341536111111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45977.341536111111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45977.341536111111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45977.341536111111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45977.341536111111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45977.341536111111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45977.341536111111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45977.341536111111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45977.341536111111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45977.341536111111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45977.341536111111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45977.341536111111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45977.341536111111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45977.341536111111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45977.341536111111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45977.341536111111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45977.341536111111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45977.341536111111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45977.341536111111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45977.341536111111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45977.341536111111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45977.341536111111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45977.341536111111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45977.341536111111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45977.341536111111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45977.341536111111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45977.341536111111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45977.341536111111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45977.341536111111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45977.341536111111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45977.341536111111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45977.341536111111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45977.341536111111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45977.341536111111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45977.341536111111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45977.341536111111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45977.341536111111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45977.341536111111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45977.341536111111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45977.341536111111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45977.341536111111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45977.341536111111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45977.341536111111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45977.341536111111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45977.341536111111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45977.341536111111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45977.341536111111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45977.341536111111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45977.341536111111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45977.341536111111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45977.341536111111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45977.341536111111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45977.341536111111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45977.341536111111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45977.341536111111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45977.341536111111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45977.341536111111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45977.341536111111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45977.341536111111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45977.341536111111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45977.341536111111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45977.341536111111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45977.341536111111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45977.341536111111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45977.341536111111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45977.341536111111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45977.341536111111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45977.341536111111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45977.341536111111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45977.341536111111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45977.341536111111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45977.341536111111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45977.341536111111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45977.341536111111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45977.341536111111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45977.341536111111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45977.341536111111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45977.341536111111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45977.341536111111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45977.341536111111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45977.341536111111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45977.341536111111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45977.341536111111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45977.341536111111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45977.341536111111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45977.341536111111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45977.341536111111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45977.341536111111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45977.341536111111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45977.341536111111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45977.341536111111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45977.341536111111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45977.341536111111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45977.341536111111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45977.341536111111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45977.341536111111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45977.341536111111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45977.341536111111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45977.341536111111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45977.341536111111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45977.341536111111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45977.341536111111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45977.341536111111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45977.341536111111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45977.341536111111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45977.341536111111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45977.341536111111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45977.341536111111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45977.341536111111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45977.341536111111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45977.341536111111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45977.341536111111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45977.341536111111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45977.341536111111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45977.341536111111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45977.341536111111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45977.341536111111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45977.341536111111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45977.341536111111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45977.341536111111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45977.341536111111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45977.341536111111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39120</v>
      </c>
      <c r="B2" s="92" t="str">
        <f>IFERROR(VLOOKUP(D2,DB!A:K,11,0),"")</f>
        <v>R4</v>
      </c>
      <c r="C2" s="94">
        <v>1</v>
      </c>
      <c r="D2" s="92" t="s">
        <v>35092</v>
      </c>
      <c r="E2" s="95" t="s">
        <v>39021</v>
      </c>
      <c r="F2" s="96">
        <v>45703.480717592596</v>
      </c>
      <c r="G2" s="97">
        <f t="shared" ref="G2" ca="1" si="0">IFERROR(NOW()-F2,"")</f>
        <v>273.86081851851486</v>
      </c>
      <c r="H2" s="96">
        <v>45703.474768518521</v>
      </c>
      <c r="I2" s="96" t="str">
        <f>IFERROR(VLOOKUP(D2,DB!A:F,6,0),"")</f>
        <v>SCECO</v>
      </c>
      <c r="J2" s="96" t="str">
        <f>IFERROR(VLOOKUP(D2,DB!A:G,7,0),"")</f>
        <v>Dead</v>
      </c>
      <c r="K2" s="98" t="s">
        <v>39121</v>
      </c>
      <c r="L2" s="92" t="str">
        <f>IFERROR(VLOOKUP(D2,DB!A:I,9,0),"")</f>
        <v>Latis</v>
      </c>
    </row>
    <row r="3" spans="1:16" ht="15" customHeight="1">
      <c r="A3" s="135" t="s">
        <v>39122</v>
      </c>
      <c r="B3" s="135" t="str">
        <f>IFERROR(VLOOKUP(D3,DB!A:K,11,0),"")</f>
        <v>R4</v>
      </c>
      <c r="C3" s="94">
        <v>1</v>
      </c>
      <c r="D3" s="92" t="s">
        <v>34317</v>
      </c>
      <c r="E3" s="95" t="s">
        <v>39021</v>
      </c>
      <c r="F3" s="96">
        <v>45976.589108796295</v>
      </c>
      <c r="G3" s="97">
        <f ca="1">IFERROR(NOW()-F3,"")</f>
        <v>0.75242731481557712</v>
      </c>
      <c r="H3" s="96">
        <v>45976.583136574074</v>
      </c>
      <c r="I3" s="135" t="str">
        <f>IFERROR(VLOOKUP(D3,DB!A:F,6,0),"")</f>
        <v>SCECO</v>
      </c>
      <c r="J3" s="135" t="str">
        <f>IFERROR(VLOOKUP(D3,DB!A:G,7,0),"")</f>
        <v>Dead</v>
      </c>
      <c r="K3" s="98" t="s">
        <v>39123</v>
      </c>
      <c r="L3" s="92" t="str">
        <f>IFERROR(VLOOKUP(D3,DB!A:I,9,0),"")</f>
        <v>Latis</v>
      </c>
    </row>
    <row r="4" spans="1:16" ht="15" customHeight="1">
      <c r="A4" s="135" t="s">
        <v>39124</v>
      </c>
      <c r="B4" s="135" t="str">
        <f>IFERROR(VLOOKUP(D4,DB!A:K,11,0),"")</f>
        <v>R4</v>
      </c>
      <c r="C4" s="94">
        <v>1</v>
      </c>
      <c r="D4" s="92" t="s">
        <v>36293</v>
      </c>
      <c r="E4" s="95" t="s">
        <v>39021</v>
      </c>
      <c r="F4" s="96">
        <v>45976.786273148151</v>
      </c>
      <c r="G4" s="97">
        <f ca="1">IFERROR(NOW()-F4,"")</f>
        <v>0.55526296296011424</v>
      </c>
      <c r="H4" s="96">
        <v>45976.780682870369</v>
      </c>
      <c r="I4" s="135" t="str">
        <f>IFERROR(VLOOKUP(D4,DB!A:F,6,0),"")</f>
        <v>Generator-SG</v>
      </c>
      <c r="J4" s="135" t="str">
        <f>IFERROR(VLOOKUP(D4,DB!A:G,7,0),"")</f>
        <v>No BB Shifted</v>
      </c>
      <c r="K4" s="98" t="s">
        <v>39125</v>
      </c>
      <c r="L4" s="92" t="str">
        <f>IFERROR(VLOOKUP(D4,DB!A:I,9,0),"")</f>
        <v>Latis</v>
      </c>
    </row>
    <row r="5" spans="1:16" ht="15" customHeight="1">
      <c r="A5" s="135"/>
      <c r="B5" s="135" t="str">
        <f>IFERROR(VLOOKUP(D5,DB!A:K,11,0),"")</f>
        <v/>
      </c>
      <c r="C5" s="94"/>
      <c r="D5" s="92"/>
      <c r="E5" s="95"/>
      <c r="F5" s="96"/>
      <c r="G5" s="97">
        <f ca="1">IFERROR(NOW()-F5,"")</f>
        <v>45977.341536111111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45977.341536111111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45977.341536111111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45977.341536111111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45977.341536111111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45977.341536111111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45977.341536111111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45977.341536111111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45977.341536111111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45977.341536111111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45977.341536111111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45977.341536111111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45977.341536111111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45977.341536111111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45977.341536111111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45977.341536111111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45977.341536111111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45977.341536111111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45977.341536111111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45977.341536111111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45977.341536111111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45977.341536111111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45977.341536111111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45977.341536111111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45977.341536111111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45977.341536111111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45977.341536111111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45977.341536111111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45977.341536111111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45977.341536111111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45977.341536111111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45977.341536111111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45977.341536111111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45977.341536111111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45977.341536111111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45977.341536111111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45977.341536111111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45977.341536111111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45977.341536111111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45977.341536111111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45977.341536111111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45977.341536111111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45977.341536111111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45977.341536111111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45977.341536111111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45977.341536111111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45977.341536111111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45977.341536111111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45977.341536111111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45977.341536111111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45977.341536111111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45977.341536111111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45977.341536111111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45977.341536111111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45977.341536111111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45977.341536111111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45977.341536111111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45977.341536111111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45977.341536111111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45977.341536111111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45977.341536111111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45977.341536111111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45977.341536111111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45977.341536111111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45977.341536111111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45977.341536111111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45977.341536111111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45977.341536111111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45977.341536111111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45977.341536111111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45977.341536111111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45977.341536111111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45977.341536111111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45977.341536111111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45977.341536111111</v>
      </c>
      <c r="H79" s="96"/>
      <c r="I79" s="135" t="str">
        <f>IFERROR(VLOOKUP(D79,DB!A:F,6,0),"")</f>
        <v/>
      </c>
      <c r="J79" s="135" t="str">
        <f>IFERROR(VLOOKUP(D79,DB!A:G,7,0),"")</f>
        <v/>
      </c>
      <c r="K79" s="98"/>
      <c r="L79" s="92" t="str">
        <f>IFERROR(VLOOKUP(D79,DB!A:I,9,0),"")</f>
        <v/>
      </c>
    </row>
  </sheetData>
  <dataValidations count="2">
    <dataValidation allowBlank="1" showInputMessage="1" showErrorMessage="1" sqref="E1" xr:uid="{A4F81451-56CC-4543-9497-104C4E44EE4B}"/>
    <dataValidation type="list" allowBlank="1" showInputMessage="1" showErrorMessage="1" sqref="E2:E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3"/>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39126</v>
      </c>
      <c r="B2" s="37" t="str">
        <f>IFERROR(VLOOKUP(D2,DB!A:K,11,0),"")</f>
        <v>R5</v>
      </c>
      <c r="C2" s="37">
        <v>3</v>
      </c>
      <c r="D2" s="107" t="s">
        <v>36011</v>
      </c>
      <c r="E2" s="37" t="s">
        <v>39021</v>
      </c>
      <c r="F2" s="38">
        <v>45891.832060185188</v>
      </c>
      <c r="G2" s="116">
        <f ca="1">IFERROR(NOW()-F2,"")</f>
        <v>85.509475925922743</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39024</v>
      </c>
      <c r="F3" s="38">
        <v>45926.188877314817</v>
      </c>
      <c r="G3" s="116">
        <f t="shared" ref="G3" ca="1" si="0">IFERROR(NOW()-F3,"")</f>
        <v>51.152658796294418</v>
      </c>
      <c r="H3" s="38">
        <v>45926.158159722225</v>
      </c>
      <c r="I3" s="37" t="str">
        <f>IFERROR(VLOOKUP(D3,DB!A:F,6,0),"")</f>
        <v>SCECO</v>
      </c>
      <c r="J3" s="37" t="str">
        <f>IFERROR(VLOOKUP(D3,DB!A:G,7,0),"")</f>
        <v>Good</v>
      </c>
      <c r="K3" s="37" t="s">
        <v>39129</v>
      </c>
      <c r="L3" s="37" t="str">
        <f>IFERROR(VLOOKUP(D3,DB!A:I,9,0),"")</f>
        <v>Latis</v>
      </c>
      <c r="M3" s="106"/>
    </row>
    <row r="4" spans="1:13" ht="48" customHeight="1">
      <c r="A4" s="124" t="s">
        <v>39130</v>
      </c>
      <c r="B4" s="124" t="str">
        <f>IFERROR(VLOOKUP(D4,DB!A:K,11,0),"")</f>
        <v>R5</v>
      </c>
      <c r="C4" s="124">
        <v>1</v>
      </c>
      <c r="D4" s="124" t="s">
        <v>34758</v>
      </c>
      <c r="E4" s="124" t="s">
        <v>39024</v>
      </c>
      <c r="F4" s="125">
        <v>45948.661111111112</v>
      </c>
      <c r="G4" s="126">
        <f t="shared" ref="G4" ca="1" si="1">IFERROR(NOW()-F4,"")</f>
        <v>28.68042499999865</v>
      </c>
      <c r="H4" s="125">
        <v>45948.661111111112</v>
      </c>
      <c r="I4" s="124" t="str">
        <f>IFERROR(VLOOKUP(D4,DB!A:F,6,0),"")</f>
        <v>SCECO</v>
      </c>
      <c r="J4" s="124" t="str">
        <f>IFERROR(VLOOKUP(D4,DB!A:G,7,0),"")</f>
        <v>Dead</v>
      </c>
      <c r="K4" s="124" t="s">
        <v>39131</v>
      </c>
      <c r="L4" s="124" t="str">
        <f>IFERROR(VLOOKUP(D4,DB!A:I,9,0),"")</f>
        <v>Latis</v>
      </c>
    </row>
    <row r="5" spans="1:13" ht="30.75">
      <c r="A5" s="124" t="s">
        <v>39132</v>
      </c>
      <c r="B5" s="124" t="s">
        <v>5443</v>
      </c>
      <c r="C5" s="124">
        <v>1</v>
      </c>
      <c r="D5" s="124" t="s">
        <v>32330</v>
      </c>
      <c r="E5" s="124" t="s">
        <v>39021</v>
      </c>
      <c r="F5" s="125">
        <v>45968.848599537036</v>
      </c>
      <c r="G5" s="126">
        <f ca="1">IFERROR(NOW()-F5,"")</f>
        <v>8.4929365740754292</v>
      </c>
      <c r="H5" s="125">
        <v>45968.827465277776</v>
      </c>
      <c r="I5" s="124" t="s">
        <v>22</v>
      </c>
      <c r="J5" s="124" t="s">
        <v>65</v>
      </c>
      <c r="K5" s="124" t="s">
        <v>39133</v>
      </c>
      <c r="L5" s="124" t="s">
        <v>8145</v>
      </c>
    </row>
    <row r="6" spans="1:13">
      <c r="A6" s="124" t="s">
        <v>39134</v>
      </c>
      <c r="B6" s="124" t="str">
        <f>IFERROR(VLOOKUP(D6,DB!A:K,11,0),"")</f>
        <v>R5</v>
      </c>
      <c r="C6" s="124">
        <v>1</v>
      </c>
      <c r="D6" s="124" t="s">
        <v>33027</v>
      </c>
      <c r="E6" s="124" t="s">
        <v>39021</v>
      </c>
      <c r="F6" s="158">
        <v>45977.009479166663</v>
      </c>
      <c r="G6" s="126">
        <f t="shared" ref="G6:G26" ca="1" si="2">IFERROR(NOW()-F6,"")</f>
        <v>0.33205694444768596</v>
      </c>
      <c r="H6" s="158">
        <v>45976.947858796295</v>
      </c>
      <c r="I6" s="124" t="str">
        <f>IFERROR(VLOOKUP(D6,DB!A:F,6,0),"")</f>
        <v>SCECO</v>
      </c>
      <c r="J6" s="124" t="str">
        <f>IFERROR(VLOOKUP(D6,DB!A:G,7,0),"")</f>
        <v>No BB Design</v>
      </c>
      <c r="K6" s="124" t="s">
        <v>39135</v>
      </c>
      <c r="L6" s="124" t="str">
        <f>IFERROR(VLOOKUP(D6,DB!A:I,9,0),"")</f>
        <v>Latis</v>
      </c>
    </row>
    <row r="7" spans="1:13">
      <c r="A7" s="124"/>
      <c r="B7" s="124" t="str">
        <f>IFERROR(VLOOKUP(D7,DB!A:K,11,0),"")</f>
        <v/>
      </c>
      <c r="C7" s="124"/>
      <c r="D7" s="124"/>
      <c r="E7" s="124"/>
      <c r="F7" s="124"/>
      <c r="G7" s="126">
        <f t="shared" ca="1" si="2"/>
        <v>45977.341536111111</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45977.341536111111</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45977.341536111111</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45977.341536111111</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45977.341536111111</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45977.341536111111</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45977.341536111111</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45977.341536111111</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45977.341536111111</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45977.341536111111</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45977.341536111111</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45977.341536111111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45977.341536111111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4">
        <f t="shared" ca="1" si="2"/>
        <v>45977.341536111111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4">
        <f t="shared" ca="1" si="2"/>
        <v>45977.341536111111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4">
        <f t="shared" ca="1" si="2"/>
        <v>45977.341536111111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45977.341536111111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45977.341536111111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45977.341536111111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45977.341536111111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ref="G27:G90" ca="1" si="3">IFERROR(NOW()-F27,"")</f>
        <v>45977.341536111111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3"/>
        <v>45977.341536111111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3"/>
        <v>45977.341536111111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3"/>
        <v>45977.341536111111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45977.341536111111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45977.341536111111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45977.341536111111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45977.341536111111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45977.341536111111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45977.341536111111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45977.341536111111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45977.341536111111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45977.341536111111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45977.341536111111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45977.341536111111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45977.341536111111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45977.341536111111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45977.341536111111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45977.341536111111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45977.341536111111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45977.341536111111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45977.341536111111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45977.341536111111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45977.341536111111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45977.341536111111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45977.341536111111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45977.341536111111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45977.341536111111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45977.341536111111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45977.341536111111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45977.341536111111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45977.341536111111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45977.341536111111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45977.341536111111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45977.341536111111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45977.341536111111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45977.341536111111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45977.341536111111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45977.341536111111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45977.341536111111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45977.341536111111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45977.341536111111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45977.341536111111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45977.341536111111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45977.341536111111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45977.341536111111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45977.341536111111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45977.341536111111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45977.341536111111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45977.341536111111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45977.341536111111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45977.341536111111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45977.341536111111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45977.341536111111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45977.341536111111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45977.341536111111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45977.341536111111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45977.341536111111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45977.341536111111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45977.341536111111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45977.341536111111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45977.341536111111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45977.341536111111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45977.341536111111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4">IFERROR(NOW()-F91,"")</f>
        <v>45977.341536111111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45977.341536111111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45977.341536111111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45977.341536111111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45977.341536111111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45977.341536111111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45977.341536111111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45977.341536111111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45977.341536111111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45977.341536111111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45977.341536111111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45977.341536111111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45977.341536111111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45977.341536111111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45977.341536111111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45977.341536111111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45977.341536111111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45977.341536111111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45977.341536111111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45977.341536111111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45977.341536111111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45977.341536111111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45977.341536111111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45977.341536111111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45977.341536111111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45977.341536111111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45977.341536111111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45977.341536111111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45977.341536111111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45977.341536111111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45977.341536111111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45977.341536111111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45977.341536111111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45977.341536111111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45977.341536111111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45977.341536111111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45977.341536111111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45977.341536111111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45977.341536111111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45977.341536111111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45977.341536111111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45977.341536111111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45977.341536111111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45977.341536111111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45977.341536111111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45977.341536111111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45977.341536111111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45977.341536111111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45977.341536111111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45977.341536111111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45977.341536111111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45977.341536111111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45977.341536111111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45977.341536111111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45977.341536111111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45977.341536111111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45977.341536111111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45977.341536111111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45977.341536111111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45977.341536111111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45977.341536111111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45977.341536111111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45977.341536111111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45977.341536111111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5">IFERROR(NOW()-F155,"")</f>
        <v>45977.341536111111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45977.341536111111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45977.341536111111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45977.341536111111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45977.341536111111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45977.341536111111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45977.341536111111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45977.341536111111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45977.341536111111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45977.341536111111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45977.341536111111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45977.341536111111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45977.341536111111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45977.341536111111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45977.341536111111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45977.341536111111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45977.341536111111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45977.341536111111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45977.341536111111</v>
      </c>
      <c r="H173" s="124"/>
      <c r="I173" s="124" t="str">
        <f>IFERROR(VLOOKUP(D173,DB!A:F,6,0),"")</f>
        <v/>
      </c>
      <c r="J173" s="124" t="str">
        <f>IFERROR(VLOOKUP(D173,DB!A:G,7,0),"")</f>
        <v/>
      </c>
      <c r="K173" s="124"/>
      <c r="L173" s="124" t="str">
        <f>IFERROR(VLOOKUP(D173,DB!A:I,9,0),"")</f>
        <v/>
      </c>
    </row>
    <row r="174" spans="1:12">
      <c r="A174" s="124"/>
      <c r="B174" s="124"/>
      <c r="C174" s="124"/>
      <c r="D174" s="124"/>
      <c r="E174" s="124"/>
      <c r="F174" s="124"/>
      <c r="G174" s="124"/>
      <c r="H174" s="124"/>
      <c r="I174" s="124"/>
      <c r="J174" s="124"/>
      <c r="K174" s="124"/>
      <c r="L174" s="124"/>
    </row>
    <row r="175" spans="1:12">
      <c r="A175" s="124"/>
      <c r="B175" s="124"/>
      <c r="C175" s="124"/>
      <c r="D175" s="124"/>
      <c r="E175" s="124"/>
      <c r="F175" s="124"/>
      <c r="G175" s="124"/>
      <c r="H175" s="124"/>
      <c r="I175" s="124"/>
      <c r="J175" s="124"/>
      <c r="K175" s="124"/>
      <c r="L175" s="124"/>
    </row>
    <row r="176" spans="1:12">
      <c r="A176" s="124"/>
      <c r="B176" s="124"/>
      <c r="C176" s="124"/>
      <c r="D176" s="124"/>
      <c r="E176" s="124"/>
      <c r="F176" s="124"/>
      <c r="G176" s="124"/>
      <c r="H176" s="124"/>
      <c r="I176" s="124"/>
      <c r="J176" s="124"/>
      <c r="K176" s="124"/>
      <c r="L176" s="124"/>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0" ca="1" si="0">IFERROR(NOW()-F2,"-")</f>
        <v>45977.341536111111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45977.341536111111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45977.341536111111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45977.341536111111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45977.341536111111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45977.341536111111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45977.341536111111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45977.341536111111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45977.341536111111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45977.341536111111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45977.341536111111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45977.341536111111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45977.341536111111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45977.341536111111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45977.341536111111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45977.341536111111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45977.341536111111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45977.341536111111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45977.341536111111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45977.341536111111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45977.341536111111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45977.341536111111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45977.341536111111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45977.341536111111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45977.341536111111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45977.341536111111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45977.341536111111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45977.341536111111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45977.341536111111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45977.341536111111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45977.341536111111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45977.341536111111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45977.341536111111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45977.341536111111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45977.341536111111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45977.341536111111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45977.341536111111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45977.341536111111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45977.341536111111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45977.341536111111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45977.341536111111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45977.341536111111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45977.341536111111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45977.341536111111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45977.341536111111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45977.341536111111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45977.341536111111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45977.341536111111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45977.341536111111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45977.341536111111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45977.341536111111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45977.341536111111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45977.341536111111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45977.341536111111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45977.341536111111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45977.341536111111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45977.341536111111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45977.341536111111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45977.341536111111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45977.341536111111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45977.341536111111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45977.341536111111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45977.341536111111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45977.341536111111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45977.341536111111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45977.341536111111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45977.341536111111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45977.341536111111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45977.341536111111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45977.341536111111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45977.341536111111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45977.341536111111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45977.341536111111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08" ca="1" si="2">IFERROR(NOW()-F75,"-")</f>
        <v>45977.341536111111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45977.341536111111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45977.341536111111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45977.341536111111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45977.341536111111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45977.341536111111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45977.341536111111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45977.341536111111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45977.341536111111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45977.341536111111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45977.341536111111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45977.341536111111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45977.341536111111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45977.341536111111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45977.341536111111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45977.341536111111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45977.341536111111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45977.341536111111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45977.341536111111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45977.341536111111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45977.341536111111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45977.341536111111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45977.341536111111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45977.341536111111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45977.341536111111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45977.341536111111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45977.341536111111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45977.341536111111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45977.341536111111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45977.341536111111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45977.341536111111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45977.341536111111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45977.341536111111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45977.341536111111</v>
      </c>
      <c r="H108" s="143"/>
      <c r="I108" s="141" t="str">
        <f>IFERROR(VLOOKUP(D108,DB!A:F,6,0),"")</f>
        <v/>
      </c>
      <c r="J108" s="141" t="str">
        <f>IFERROR(VLOOKUP(D108,DB!A:G,7,0),"")</f>
        <v/>
      </c>
      <c r="K108" s="144"/>
      <c r="L108" s="145"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2025-11-16T05:14:00Z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